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/>
  </bookViews>
  <sheets>
    <sheet name="Overview" sheetId="52" r:id="rId1"/>
    <sheet name="5-9-1982" sheetId="18" r:id="rId2"/>
    <sheet name="23-6-1993" sheetId="53" r:id="rId3"/>
    <sheet name="7-7-1993" sheetId="54" r:id="rId4"/>
  </sheets>
  <calcPr calcId="145621" iterate="1"/>
</workbook>
</file>

<file path=xl/calcChain.xml><?xml version="1.0" encoding="utf-8"?>
<calcChain xmlns="http://schemas.openxmlformats.org/spreadsheetml/2006/main">
  <c r="A42" i="54" l="1"/>
  <c r="I42" i="54" s="1"/>
  <c r="I41" i="54"/>
  <c r="H41" i="54"/>
  <c r="A40" i="54"/>
  <c r="H40" i="54" s="1"/>
  <c r="A39" i="54"/>
  <c r="H39" i="54" s="1"/>
  <c r="A38" i="54"/>
  <c r="H38" i="54" s="1"/>
  <c r="A37" i="54"/>
  <c r="H37" i="54" s="1"/>
  <c r="A36" i="54"/>
  <c r="H36" i="54" s="1"/>
  <c r="A35" i="54"/>
  <c r="H35" i="54" s="1"/>
  <c r="A34" i="54"/>
  <c r="H34" i="54" s="1"/>
  <c r="A33" i="54"/>
  <c r="H33" i="54" s="1"/>
  <c r="A32" i="54"/>
  <c r="H32" i="54" s="1"/>
  <c r="C22" i="54"/>
  <c r="C21" i="54"/>
  <c r="C20" i="54"/>
  <c r="C19" i="54"/>
  <c r="C18" i="54"/>
  <c r="C17" i="54"/>
  <c r="C14" i="54"/>
  <c r="A45" i="53"/>
  <c r="I45" i="53" s="1"/>
  <c r="I44" i="53"/>
  <c r="H44" i="53"/>
  <c r="A43" i="53"/>
  <c r="H43" i="53" s="1"/>
  <c r="A42" i="53"/>
  <c r="H42" i="53" s="1"/>
  <c r="A41" i="53"/>
  <c r="H41" i="53" s="1"/>
  <c r="A40" i="53"/>
  <c r="H40" i="53" s="1"/>
  <c r="A39" i="53"/>
  <c r="H39" i="53" s="1"/>
  <c r="A38" i="53"/>
  <c r="H38" i="53" s="1"/>
  <c r="A37" i="53"/>
  <c r="H37" i="53" s="1"/>
  <c r="C22" i="53"/>
  <c r="C21" i="53"/>
  <c r="C20" i="53"/>
  <c r="C19" i="53"/>
  <c r="C18" i="53"/>
  <c r="C17" i="53"/>
  <c r="C14" i="53"/>
  <c r="C25" i="54" l="1"/>
  <c r="C29" i="54" s="1"/>
  <c r="C28" i="54" s="1"/>
  <c r="A36" i="53"/>
  <c r="C28" i="53"/>
  <c r="C32" i="53" s="1"/>
  <c r="C29" i="53" s="1"/>
  <c r="C30" i="53" s="1"/>
  <c r="E32" i="54"/>
  <c r="I32" i="54"/>
  <c r="E33" i="54"/>
  <c r="I33" i="54"/>
  <c r="E34" i="54"/>
  <c r="I34" i="54"/>
  <c r="E35" i="54"/>
  <c r="I35" i="54"/>
  <c r="E36" i="54"/>
  <c r="I36" i="54"/>
  <c r="E37" i="54"/>
  <c r="I37" i="54"/>
  <c r="E38" i="54"/>
  <c r="I38" i="54"/>
  <c r="E39" i="54"/>
  <c r="I39" i="54"/>
  <c r="E40" i="54"/>
  <c r="I40" i="54"/>
  <c r="F41" i="54"/>
  <c r="G41" i="54" s="1"/>
  <c r="F42" i="54"/>
  <c r="H42" i="54"/>
  <c r="A43" i="54"/>
  <c r="F32" i="54"/>
  <c r="G32" i="54" s="1"/>
  <c r="F33" i="54"/>
  <c r="G33" i="54" s="1"/>
  <c r="F34" i="54"/>
  <c r="G34" i="54" s="1"/>
  <c r="F35" i="54"/>
  <c r="G35" i="54" s="1"/>
  <c r="F36" i="54"/>
  <c r="G36" i="54" s="1"/>
  <c r="F37" i="54"/>
  <c r="G37" i="54" s="1"/>
  <c r="F38" i="54"/>
  <c r="G38" i="54" s="1"/>
  <c r="F39" i="54"/>
  <c r="G39" i="54" s="1"/>
  <c r="F40" i="54"/>
  <c r="G40" i="54" s="1"/>
  <c r="E41" i="54"/>
  <c r="E42" i="54"/>
  <c r="G42" i="54"/>
  <c r="C31" i="53"/>
  <c r="E36" i="53"/>
  <c r="I36" i="53"/>
  <c r="E37" i="53"/>
  <c r="I37" i="53"/>
  <c r="E38" i="53"/>
  <c r="I38" i="53"/>
  <c r="E39" i="53"/>
  <c r="I39" i="53"/>
  <c r="E40" i="53"/>
  <c r="I40" i="53"/>
  <c r="E41" i="53"/>
  <c r="I41" i="53"/>
  <c r="E42" i="53"/>
  <c r="I42" i="53"/>
  <c r="E43" i="53"/>
  <c r="I43" i="53"/>
  <c r="F44" i="53"/>
  <c r="G44" i="53" s="1"/>
  <c r="F45" i="53"/>
  <c r="H45" i="53"/>
  <c r="A46" i="53"/>
  <c r="F36" i="53"/>
  <c r="G36" i="53" s="1"/>
  <c r="F37" i="53"/>
  <c r="G37" i="53" s="1"/>
  <c r="F38" i="53"/>
  <c r="G38" i="53" s="1"/>
  <c r="F39" i="53"/>
  <c r="G39" i="53" s="1"/>
  <c r="F40" i="53"/>
  <c r="G40" i="53" s="1"/>
  <c r="F41" i="53"/>
  <c r="G41" i="53" s="1"/>
  <c r="F42" i="53"/>
  <c r="G42" i="53" s="1"/>
  <c r="F43" i="53"/>
  <c r="G43" i="53" s="1"/>
  <c r="E44" i="53"/>
  <c r="E45" i="53"/>
  <c r="G45" i="53"/>
  <c r="C22" i="18"/>
  <c r="C21" i="18"/>
  <c r="C20" i="18"/>
  <c r="C19" i="18"/>
  <c r="C18" i="18"/>
  <c r="C17" i="18"/>
  <c r="C26" i="54" l="1"/>
  <c r="C27" i="54" s="1"/>
  <c r="H36" i="53"/>
  <c r="A35" i="53"/>
  <c r="I43" i="54"/>
  <c r="E43" i="54"/>
  <c r="A44" i="54"/>
  <c r="H43" i="54"/>
  <c r="F43" i="54"/>
  <c r="G43" i="54" s="1"/>
  <c r="I46" i="53"/>
  <c r="E46" i="53"/>
  <c r="A47" i="53"/>
  <c r="H46" i="53"/>
  <c r="F46" i="53"/>
  <c r="G46" i="53" s="1"/>
  <c r="A42" i="18"/>
  <c r="I42" i="18" s="1"/>
  <c r="I41" i="18"/>
  <c r="H41" i="18"/>
  <c r="E41" i="18"/>
  <c r="A40" i="18"/>
  <c r="H40" i="18" s="1"/>
  <c r="C14" i="18"/>
  <c r="H35" i="53" l="1"/>
  <c r="E35" i="53"/>
  <c r="F35" i="53"/>
  <c r="G35" i="53" s="1"/>
  <c r="I35" i="53"/>
  <c r="I44" i="54"/>
  <c r="E44" i="54"/>
  <c r="A45" i="54"/>
  <c r="H44" i="54"/>
  <c r="F44" i="54"/>
  <c r="G44" i="54" s="1"/>
  <c r="I47" i="53"/>
  <c r="E47" i="53"/>
  <c r="A48" i="53"/>
  <c r="H47" i="53"/>
  <c r="F47" i="53"/>
  <c r="G47" i="53" s="1"/>
  <c r="A39" i="18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I45" i="54" l="1"/>
  <c r="E45" i="54"/>
  <c r="A46" i="54"/>
  <c r="H45" i="54"/>
  <c r="F45" i="54"/>
  <c r="G45" i="54" s="1"/>
  <c r="I48" i="53"/>
  <c r="E48" i="53"/>
  <c r="A49" i="53"/>
  <c r="H48" i="53"/>
  <c r="F48" i="53"/>
  <c r="G48" i="53" s="1"/>
  <c r="F34" i="18"/>
  <c r="F36" i="18"/>
  <c r="F38" i="18"/>
  <c r="F40" i="18"/>
  <c r="F32" i="18"/>
  <c r="F33" i="18"/>
  <c r="F35" i="18"/>
  <c r="F37" i="18"/>
  <c r="F39" i="18"/>
  <c r="F41" i="18"/>
  <c r="G41" i="18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G38" i="18"/>
  <c r="G40" i="18"/>
  <c r="C29" i="18"/>
  <c r="G39" i="18"/>
  <c r="I38" i="18"/>
  <c r="A37" i="18"/>
  <c r="G37" i="18" s="1"/>
  <c r="I43" i="18"/>
  <c r="E43" i="18"/>
  <c r="H43" i="18"/>
  <c r="I46" i="54" l="1"/>
  <c r="E46" i="54"/>
  <c r="A47" i="54"/>
  <c r="H46" i="54"/>
  <c r="F46" i="54"/>
  <c r="G46" i="54" s="1"/>
  <c r="I49" i="53"/>
  <c r="E49" i="53"/>
  <c r="A50" i="53"/>
  <c r="H49" i="53"/>
  <c r="F49" i="53"/>
  <c r="G49" i="53" s="1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H45" i="18"/>
  <c r="I45" i="18"/>
  <c r="E45" i="18"/>
  <c r="I47" i="54" l="1"/>
  <c r="E47" i="54"/>
  <c r="A48" i="54"/>
  <c r="H47" i="54"/>
  <c r="F47" i="54"/>
  <c r="G47" i="54" s="1"/>
  <c r="I50" i="53"/>
  <c r="E50" i="53"/>
  <c r="A51" i="53"/>
  <c r="H50" i="53"/>
  <c r="F50" i="53"/>
  <c r="G50" i="53" s="1"/>
  <c r="F46" i="18"/>
  <c r="F47" i="18"/>
  <c r="F48" i="18"/>
  <c r="F49" i="18"/>
  <c r="F43" i="18"/>
  <c r="G43" i="18" s="1"/>
  <c r="F44" i="18"/>
  <c r="G44" i="18" s="1"/>
  <c r="F45" i="18"/>
  <c r="G45" i="18" s="1"/>
  <c r="F42" i="18"/>
  <c r="G42" i="18" s="1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G46" i="18"/>
  <c r="I46" i="18"/>
  <c r="E46" i="18"/>
  <c r="I48" i="54" l="1"/>
  <c r="E48" i="54"/>
  <c r="A49" i="54"/>
  <c r="H48" i="54"/>
  <c r="F48" i="54"/>
  <c r="G48" i="54" s="1"/>
  <c r="I51" i="53"/>
  <c r="E51" i="53"/>
  <c r="A52" i="53"/>
  <c r="H51" i="53"/>
  <c r="F51" i="53"/>
  <c r="G51" i="53" s="1"/>
  <c r="H34" i="18"/>
  <c r="E34" i="18"/>
  <c r="A33" i="18"/>
  <c r="I34" i="18"/>
  <c r="G34" i="18"/>
  <c r="H47" i="18"/>
  <c r="G47" i="18"/>
  <c r="I47" i="18"/>
  <c r="E47" i="18"/>
  <c r="I49" i="54" l="1"/>
  <c r="E49" i="54"/>
  <c r="A50" i="54"/>
  <c r="H49" i="54"/>
  <c r="F49" i="54"/>
  <c r="G49" i="54" s="1"/>
  <c r="I52" i="53"/>
  <c r="E52" i="53"/>
  <c r="A53" i="53"/>
  <c r="H52" i="53"/>
  <c r="F52" i="53"/>
  <c r="G52" i="53" s="1"/>
  <c r="H33" i="18"/>
  <c r="I33" i="18"/>
  <c r="E33" i="18"/>
  <c r="A32" i="18"/>
  <c r="G33" i="18"/>
  <c r="H48" i="18"/>
  <c r="G48" i="18"/>
  <c r="I48" i="18"/>
  <c r="E48" i="18"/>
  <c r="I50" i="54" l="1"/>
  <c r="E50" i="54"/>
  <c r="A51" i="54"/>
  <c r="H50" i="54"/>
  <c r="F50" i="54"/>
  <c r="G50" i="54" s="1"/>
  <c r="I53" i="53"/>
  <c r="E53" i="53"/>
  <c r="A54" i="53"/>
  <c r="H53" i="53"/>
  <c r="F53" i="53"/>
  <c r="G53" i="53" s="1"/>
  <c r="H32" i="18"/>
  <c r="E32" i="18"/>
  <c r="I32" i="18"/>
  <c r="G32" i="18"/>
  <c r="H49" i="18"/>
  <c r="G49" i="18"/>
  <c r="I49" i="18"/>
  <c r="E49" i="18"/>
  <c r="I51" i="54" l="1"/>
  <c r="E51" i="54"/>
  <c r="A52" i="54"/>
  <c r="H51" i="54"/>
  <c r="F51" i="54"/>
  <c r="G51" i="54" s="1"/>
  <c r="I54" i="53"/>
  <c r="E54" i="53"/>
  <c r="A55" i="53"/>
  <c r="H54" i="53"/>
  <c r="F54" i="53"/>
  <c r="G54" i="53" s="1"/>
  <c r="H50" i="18"/>
  <c r="G50" i="18"/>
  <c r="I50" i="18"/>
  <c r="E50" i="18"/>
  <c r="I52" i="54" l="1"/>
  <c r="E52" i="54"/>
  <c r="A53" i="54"/>
  <c r="H52" i="54"/>
  <c r="F52" i="54"/>
  <c r="G52" i="54" s="1"/>
  <c r="I55" i="53"/>
  <c r="E55" i="53"/>
  <c r="A56" i="53"/>
  <c r="H55" i="53"/>
  <c r="F55" i="53"/>
  <c r="G55" i="53" s="1"/>
  <c r="H51" i="18"/>
  <c r="G51" i="18"/>
  <c r="I51" i="18"/>
  <c r="E51" i="18"/>
  <c r="I53" i="54" l="1"/>
  <c r="E53" i="54"/>
  <c r="A54" i="54"/>
  <c r="H53" i="54"/>
  <c r="F53" i="54"/>
  <c r="G53" i="54" s="1"/>
  <c r="I56" i="53"/>
  <c r="E56" i="53"/>
  <c r="A57" i="53"/>
  <c r="H56" i="53"/>
  <c r="F56" i="53"/>
  <c r="G56" i="53" s="1"/>
  <c r="H52" i="18"/>
  <c r="G52" i="18"/>
  <c r="I52" i="18"/>
  <c r="E52" i="18"/>
  <c r="I54" i="54" l="1"/>
  <c r="A55" i="54"/>
  <c r="H54" i="54"/>
  <c r="E54" i="54"/>
  <c r="F54" i="54"/>
  <c r="G54" i="54" s="1"/>
  <c r="I57" i="53"/>
  <c r="A58" i="53"/>
  <c r="H57" i="53"/>
  <c r="E57" i="53"/>
  <c r="F57" i="53"/>
  <c r="G57" i="53" s="1"/>
  <c r="H53" i="18"/>
  <c r="G53" i="18"/>
  <c r="I53" i="18"/>
  <c r="E53" i="18"/>
  <c r="I55" i="54" l="1"/>
  <c r="E55" i="54"/>
  <c r="A56" i="54"/>
  <c r="H55" i="54"/>
  <c r="F55" i="54"/>
  <c r="G55" i="54" s="1"/>
  <c r="I58" i="53"/>
  <c r="E58" i="53"/>
  <c r="A59" i="53"/>
  <c r="H58" i="53"/>
  <c r="F58" i="53"/>
  <c r="G58" i="53" s="1"/>
  <c r="H54" i="18"/>
  <c r="I54" i="18"/>
  <c r="G54" i="18"/>
  <c r="E54" i="18"/>
  <c r="I56" i="54" l="1"/>
  <c r="E56" i="54"/>
  <c r="A57" i="54"/>
  <c r="H56" i="54"/>
  <c r="F56" i="54"/>
  <c r="G56" i="54" s="1"/>
  <c r="I59" i="53"/>
  <c r="E59" i="53"/>
  <c r="A60" i="53"/>
  <c r="H59" i="53"/>
  <c r="F59" i="53"/>
  <c r="G59" i="53" s="1"/>
  <c r="H55" i="18"/>
  <c r="G55" i="18"/>
  <c r="I55" i="18"/>
  <c r="E55" i="18"/>
  <c r="I57" i="54" l="1"/>
  <c r="E57" i="54"/>
  <c r="A58" i="54"/>
  <c r="H57" i="54"/>
  <c r="F57" i="54"/>
  <c r="G57" i="54" s="1"/>
  <c r="I60" i="53"/>
  <c r="E60" i="53"/>
  <c r="A61" i="53"/>
  <c r="H60" i="53"/>
  <c r="F60" i="53"/>
  <c r="G60" i="53" s="1"/>
  <c r="H56" i="18"/>
  <c r="G56" i="18"/>
  <c r="I56" i="18"/>
  <c r="E56" i="18"/>
  <c r="I58" i="54" l="1"/>
  <c r="E58" i="54"/>
  <c r="A59" i="54"/>
  <c r="H58" i="54"/>
  <c r="F58" i="54"/>
  <c r="G58" i="54" s="1"/>
  <c r="I61" i="53"/>
  <c r="E61" i="53"/>
  <c r="A62" i="53"/>
  <c r="H61" i="53"/>
  <c r="F61" i="53"/>
  <c r="G61" i="53" s="1"/>
  <c r="H57" i="18"/>
  <c r="I57" i="18"/>
  <c r="G57" i="18"/>
  <c r="E57" i="18"/>
  <c r="I59" i="54" l="1"/>
  <c r="E59" i="54"/>
  <c r="A60" i="54"/>
  <c r="H59" i="54"/>
  <c r="F59" i="54"/>
  <c r="G59" i="54" s="1"/>
  <c r="I62" i="53"/>
  <c r="E62" i="53"/>
  <c r="A63" i="53"/>
  <c r="H62" i="53"/>
  <c r="F62" i="53"/>
  <c r="G62" i="53" s="1"/>
  <c r="H58" i="18"/>
  <c r="G58" i="18"/>
  <c r="I58" i="18"/>
  <c r="E58" i="18"/>
  <c r="I60" i="54" l="1"/>
  <c r="E60" i="54"/>
  <c r="A61" i="54"/>
  <c r="H60" i="54"/>
  <c r="F60" i="54"/>
  <c r="G60" i="54" s="1"/>
  <c r="I63" i="53"/>
  <c r="E63" i="53"/>
  <c r="A64" i="53"/>
  <c r="H63" i="53"/>
  <c r="F63" i="53"/>
  <c r="G63" i="53" s="1"/>
  <c r="H59" i="18"/>
  <c r="G59" i="18"/>
  <c r="I59" i="18"/>
  <c r="E59" i="18"/>
  <c r="I61" i="54" l="1"/>
  <c r="E61" i="54"/>
  <c r="A62" i="54"/>
  <c r="H61" i="54"/>
  <c r="F61" i="54"/>
  <c r="G61" i="54" s="1"/>
  <c r="I64" i="53"/>
  <c r="E64" i="53"/>
  <c r="A65" i="53"/>
  <c r="H64" i="53"/>
  <c r="F64" i="53"/>
  <c r="G64" i="53" s="1"/>
  <c r="H60" i="18"/>
  <c r="G60" i="18"/>
  <c r="I60" i="18"/>
  <c r="E60" i="18"/>
  <c r="I62" i="54" l="1"/>
  <c r="E62" i="54"/>
  <c r="A63" i="54"/>
  <c r="H62" i="54"/>
  <c r="F62" i="54"/>
  <c r="G62" i="54" s="1"/>
  <c r="I65" i="53"/>
  <c r="E65" i="53"/>
  <c r="A66" i="53"/>
  <c r="H65" i="53"/>
  <c r="F65" i="53"/>
  <c r="G65" i="53" s="1"/>
  <c r="H61" i="18"/>
  <c r="G61" i="18"/>
  <c r="I61" i="18"/>
  <c r="E61" i="18"/>
  <c r="I63" i="54" l="1"/>
  <c r="E63" i="54"/>
  <c r="A64" i="54"/>
  <c r="H63" i="54"/>
  <c r="F63" i="54"/>
  <c r="G63" i="54" s="1"/>
  <c r="I66" i="53"/>
  <c r="E66" i="53"/>
  <c r="A67" i="53"/>
  <c r="H66" i="53"/>
  <c r="F66" i="53"/>
  <c r="G66" i="53" s="1"/>
  <c r="H62" i="18"/>
  <c r="G62" i="18"/>
  <c r="I62" i="18"/>
  <c r="E62" i="18"/>
  <c r="I64" i="54" l="1"/>
  <c r="E64" i="54"/>
  <c r="A65" i="54"/>
  <c r="H64" i="54"/>
  <c r="F64" i="54"/>
  <c r="G64" i="54" s="1"/>
  <c r="I67" i="53"/>
  <c r="E67" i="53"/>
  <c r="A68" i="53"/>
  <c r="H67" i="53"/>
  <c r="F67" i="53"/>
  <c r="G67" i="53" s="1"/>
  <c r="H63" i="18"/>
  <c r="G63" i="18"/>
  <c r="I63" i="18"/>
  <c r="E63" i="18"/>
  <c r="I65" i="54" l="1"/>
  <c r="E65" i="54"/>
  <c r="A66" i="54"/>
  <c r="H65" i="54"/>
  <c r="F65" i="54"/>
  <c r="G65" i="54" s="1"/>
  <c r="I68" i="53"/>
  <c r="E68" i="53"/>
  <c r="A69" i="53"/>
  <c r="H68" i="53"/>
  <c r="F68" i="53"/>
  <c r="G68" i="53" s="1"/>
  <c r="H64" i="18"/>
  <c r="G64" i="18"/>
  <c r="I64" i="18"/>
  <c r="E64" i="18"/>
  <c r="I66" i="54" l="1"/>
  <c r="E66" i="54"/>
  <c r="A67" i="54"/>
  <c r="H66" i="54"/>
  <c r="F66" i="54"/>
  <c r="G66" i="54" s="1"/>
  <c r="I69" i="53"/>
  <c r="E69" i="53"/>
  <c r="A70" i="53"/>
  <c r="H69" i="53"/>
  <c r="F69" i="53"/>
  <c r="G69" i="53" s="1"/>
  <c r="H65" i="18"/>
  <c r="G65" i="18"/>
  <c r="I65" i="18"/>
  <c r="E65" i="18"/>
  <c r="I67" i="54" l="1"/>
  <c r="E67" i="54"/>
  <c r="A68" i="54"/>
  <c r="H67" i="54"/>
  <c r="F67" i="54"/>
  <c r="G67" i="54" s="1"/>
  <c r="I70" i="53"/>
  <c r="E70" i="53"/>
  <c r="A71" i="53"/>
  <c r="H70" i="53"/>
  <c r="F70" i="53"/>
  <c r="G70" i="53" s="1"/>
  <c r="H66" i="18"/>
  <c r="G66" i="18"/>
  <c r="I66" i="18"/>
  <c r="E66" i="18"/>
  <c r="I68" i="54" l="1"/>
  <c r="E68" i="54"/>
  <c r="A69" i="54"/>
  <c r="H68" i="54"/>
  <c r="F68" i="54"/>
  <c r="G68" i="54" s="1"/>
  <c r="I71" i="53"/>
  <c r="E71" i="53"/>
  <c r="A72" i="53"/>
  <c r="H71" i="53"/>
  <c r="F71" i="53"/>
  <c r="G71" i="53" s="1"/>
  <c r="H67" i="18"/>
  <c r="G67" i="18"/>
  <c r="I67" i="18"/>
  <c r="E67" i="18"/>
  <c r="I69" i="54" l="1"/>
  <c r="E69" i="54"/>
  <c r="A70" i="54"/>
  <c r="H69" i="54"/>
  <c r="F69" i="54"/>
  <c r="G69" i="54" s="1"/>
  <c r="I72" i="53"/>
  <c r="E72" i="53"/>
  <c r="A73" i="53"/>
  <c r="H72" i="53"/>
  <c r="F72" i="53"/>
  <c r="G72" i="53" s="1"/>
  <c r="H68" i="18"/>
  <c r="G68" i="18"/>
  <c r="I68" i="18"/>
  <c r="E68" i="18"/>
  <c r="I70" i="54" l="1"/>
  <c r="E70" i="54"/>
  <c r="A71" i="54"/>
  <c r="H70" i="54"/>
  <c r="F70" i="54"/>
  <c r="G70" i="54" s="1"/>
  <c r="I73" i="53"/>
  <c r="E73" i="53"/>
  <c r="A74" i="53"/>
  <c r="H73" i="53"/>
  <c r="F73" i="53"/>
  <c r="G73" i="53" s="1"/>
  <c r="H69" i="18"/>
  <c r="G69" i="18"/>
  <c r="I69" i="18"/>
  <c r="E69" i="18"/>
  <c r="I71" i="54" l="1"/>
  <c r="E71" i="54"/>
  <c r="A72" i="54"/>
  <c r="H71" i="54"/>
  <c r="F71" i="54"/>
  <c r="G71" i="54" s="1"/>
  <c r="I74" i="53"/>
  <c r="E74" i="53"/>
  <c r="A75" i="53"/>
  <c r="H74" i="53"/>
  <c r="F74" i="53"/>
  <c r="G74" i="53" s="1"/>
  <c r="H70" i="18"/>
  <c r="G70" i="18"/>
  <c r="I70" i="18"/>
  <c r="E70" i="18"/>
  <c r="I72" i="54" l="1"/>
  <c r="E72" i="54"/>
  <c r="A73" i="54"/>
  <c r="H72" i="54"/>
  <c r="F72" i="54"/>
  <c r="G72" i="54" s="1"/>
  <c r="I75" i="53"/>
  <c r="E75" i="53"/>
  <c r="A76" i="53"/>
  <c r="H75" i="53"/>
  <c r="F75" i="53"/>
  <c r="G75" i="53" s="1"/>
  <c r="H71" i="18"/>
  <c r="G71" i="18"/>
  <c r="I71" i="18"/>
  <c r="E71" i="18"/>
  <c r="I73" i="54" l="1"/>
  <c r="E73" i="54"/>
  <c r="A74" i="54"/>
  <c r="H73" i="54"/>
  <c r="F73" i="54"/>
  <c r="G73" i="54" s="1"/>
  <c r="I76" i="53"/>
  <c r="E76" i="53"/>
  <c r="A77" i="53"/>
  <c r="H76" i="53"/>
  <c r="F76" i="53"/>
  <c r="G76" i="53" s="1"/>
  <c r="H72" i="18"/>
  <c r="G72" i="18"/>
  <c r="I72" i="18"/>
  <c r="E72" i="18"/>
  <c r="I74" i="54" l="1"/>
  <c r="E74" i="54"/>
  <c r="A75" i="54"/>
  <c r="H74" i="54"/>
  <c r="F74" i="54"/>
  <c r="G74" i="54" s="1"/>
  <c r="I77" i="53"/>
  <c r="E77" i="53"/>
  <c r="A78" i="53"/>
  <c r="H77" i="53"/>
  <c r="F77" i="53"/>
  <c r="G77" i="53" s="1"/>
  <c r="H73" i="18"/>
  <c r="G73" i="18"/>
  <c r="I73" i="18"/>
  <c r="E73" i="18"/>
  <c r="I75" i="54" l="1"/>
  <c r="E75" i="54"/>
  <c r="A76" i="54"/>
  <c r="H75" i="54"/>
  <c r="F75" i="54"/>
  <c r="G75" i="54" s="1"/>
  <c r="I78" i="53"/>
  <c r="E78" i="53"/>
  <c r="A79" i="53"/>
  <c r="H78" i="53"/>
  <c r="F78" i="53"/>
  <c r="G78" i="53" s="1"/>
  <c r="H74" i="18"/>
  <c r="G74" i="18"/>
  <c r="I74" i="18"/>
  <c r="E74" i="18"/>
  <c r="I76" i="54" l="1"/>
  <c r="E76" i="54"/>
  <c r="A77" i="54"/>
  <c r="H76" i="54"/>
  <c r="F76" i="54"/>
  <c r="G76" i="54" s="1"/>
  <c r="I79" i="53"/>
  <c r="E79" i="53"/>
  <c r="A80" i="53"/>
  <c r="H79" i="53"/>
  <c r="F79" i="53"/>
  <c r="G79" i="53" s="1"/>
  <c r="H75" i="18"/>
  <c r="G75" i="18"/>
  <c r="I75" i="18"/>
  <c r="E75" i="18"/>
  <c r="I77" i="54" l="1"/>
  <c r="E77" i="54"/>
  <c r="A78" i="54"/>
  <c r="H77" i="54"/>
  <c r="F77" i="54"/>
  <c r="G77" i="54" s="1"/>
  <c r="I80" i="53"/>
  <c r="E80" i="53"/>
  <c r="A81" i="53"/>
  <c r="H80" i="53"/>
  <c r="F80" i="53"/>
  <c r="G80" i="53" s="1"/>
  <c r="H76" i="18"/>
  <c r="G76" i="18"/>
  <c r="I76" i="18"/>
  <c r="E76" i="18"/>
  <c r="I78" i="54" l="1"/>
  <c r="E78" i="54"/>
  <c r="A79" i="54"/>
  <c r="H78" i="54"/>
  <c r="F78" i="54"/>
  <c r="G78" i="54" s="1"/>
  <c r="I81" i="53"/>
  <c r="E81" i="53"/>
  <c r="A82" i="53"/>
  <c r="H81" i="53"/>
  <c r="F81" i="53"/>
  <c r="G81" i="53" s="1"/>
  <c r="H77" i="18"/>
  <c r="G77" i="18"/>
  <c r="I77" i="18"/>
  <c r="E77" i="18"/>
  <c r="I79" i="54" l="1"/>
  <c r="E79" i="54"/>
  <c r="A80" i="54"/>
  <c r="H79" i="54"/>
  <c r="F79" i="54"/>
  <c r="G79" i="54" s="1"/>
  <c r="I82" i="53"/>
  <c r="E82" i="53"/>
  <c r="A83" i="53"/>
  <c r="H82" i="53"/>
  <c r="F82" i="53"/>
  <c r="G82" i="53" s="1"/>
  <c r="H78" i="18"/>
  <c r="G78" i="18"/>
  <c r="I78" i="18"/>
  <c r="E78" i="18"/>
  <c r="I80" i="54" l="1"/>
  <c r="E80" i="54"/>
  <c r="A81" i="54"/>
  <c r="H80" i="54"/>
  <c r="F80" i="54"/>
  <c r="G80" i="54" s="1"/>
  <c r="I83" i="53"/>
  <c r="E83" i="53"/>
  <c r="A84" i="53"/>
  <c r="H83" i="53"/>
  <c r="F83" i="53"/>
  <c r="G83" i="53" s="1"/>
  <c r="H79" i="18"/>
  <c r="G79" i="18"/>
  <c r="I79" i="18"/>
  <c r="E79" i="18"/>
  <c r="I81" i="54" l="1"/>
  <c r="E81" i="54"/>
  <c r="A82" i="54"/>
  <c r="H81" i="54"/>
  <c r="F81" i="54"/>
  <c r="G81" i="54" s="1"/>
  <c r="I84" i="53"/>
  <c r="E84" i="53"/>
  <c r="A85" i="53"/>
  <c r="H84" i="53"/>
  <c r="F84" i="53"/>
  <c r="G84" i="53" s="1"/>
  <c r="H80" i="18"/>
  <c r="G80" i="18"/>
  <c r="I80" i="18"/>
  <c r="E80" i="18"/>
  <c r="I82" i="54" l="1"/>
  <c r="E82" i="54"/>
  <c r="A83" i="54"/>
  <c r="H82" i="54"/>
  <c r="F82" i="54"/>
  <c r="G82" i="54" s="1"/>
  <c r="I85" i="53"/>
  <c r="E85" i="53"/>
  <c r="A86" i="53"/>
  <c r="H85" i="53"/>
  <c r="F85" i="53"/>
  <c r="G85" i="53" s="1"/>
  <c r="H81" i="18"/>
  <c r="G81" i="18"/>
  <c r="I81" i="18"/>
  <c r="E81" i="18"/>
  <c r="I83" i="54" l="1"/>
  <c r="E83" i="54"/>
  <c r="A84" i="54"/>
  <c r="H83" i="54"/>
  <c r="F83" i="54"/>
  <c r="G83" i="54" s="1"/>
  <c r="I86" i="53"/>
  <c r="E86" i="53"/>
  <c r="A87" i="53"/>
  <c r="H86" i="53"/>
  <c r="F86" i="53"/>
  <c r="G86" i="53" s="1"/>
  <c r="H82" i="18"/>
  <c r="G82" i="18"/>
  <c r="I82" i="18"/>
  <c r="E82" i="18"/>
  <c r="I84" i="54" l="1"/>
  <c r="E84" i="54"/>
  <c r="A85" i="54"/>
  <c r="H84" i="54"/>
  <c r="F84" i="54"/>
  <c r="G84" i="54" s="1"/>
  <c r="I87" i="53"/>
  <c r="E87" i="53"/>
  <c r="A88" i="53"/>
  <c r="H87" i="53"/>
  <c r="F87" i="53"/>
  <c r="G87" i="53" s="1"/>
  <c r="H83" i="18"/>
  <c r="G83" i="18"/>
  <c r="I83" i="18"/>
  <c r="E83" i="18"/>
  <c r="I85" i="54" l="1"/>
  <c r="E85" i="54"/>
  <c r="A86" i="54"/>
  <c r="H85" i="54"/>
  <c r="F85" i="54"/>
  <c r="G85" i="54" s="1"/>
  <c r="I88" i="53"/>
  <c r="E88" i="53"/>
  <c r="A89" i="53"/>
  <c r="H88" i="53"/>
  <c r="F88" i="53"/>
  <c r="G88" i="53" s="1"/>
  <c r="H84" i="18"/>
  <c r="G84" i="18"/>
  <c r="I84" i="18"/>
  <c r="E84" i="18"/>
  <c r="I86" i="54" l="1"/>
  <c r="E86" i="54"/>
  <c r="A87" i="54"/>
  <c r="H86" i="54"/>
  <c r="F86" i="54"/>
  <c r="G86" i="54" s="1"/>
  <c r="I89" i="53"/>
  <c r="E89" i="53"/>
  <c r="A90" i="53"/>
  <c r="H89" i="53"/>
  <c r="F89" i="53"/>
  <c r="G89" i="53" s="1"/>
  <c r="H85" i="18"/>
  <c r="G85" i="18"/>
  <c r="I85" i="18"/>
  <c r="E85" i="18"/>
  <c r="I87" i="54" l="1"/>
  <c r="E87" i="54"/>
  <c r="A88" i="54"/>
  <c r="H87" i="54"/>
  <c r="F87" i="54"/>
  <c r="G87" i="54" s="1"/>
  <c r="I90" i="53"/>
  <c r="E90" i="53"/>
  <c r="A91" i="53"/>
  <c r="H90" i="53"/>
  <c r="F90" i="53"/>
  <c r="G90" i="53" s="1"/>
  <c r="H86" i="18"/>
  <c r="G86" i="18"/>
  <c r="I86" i="18"/>
  <c r="E86" i="18"/>
  <c r="I88" i="54" l="1"/>
  <c r="E88" i="54"/>
  <c r="A89" i="54"/>
  <c r="H88" i="54"/>
  <c r="F88" i="54"/>
  <c r="G88" i="54" s="1"/>
  <c r="I91" i="53"/>
  <c r="E91" i="53"/>
  <c r="A92" i="53"/>
  <c r="H91" i="53"/>
  <c r="F91" i="53"/>
  <c r="G91" i="53" s="1"/>
  <c r="H87" i="18"/>
  <c r="G87" i="18"/>
  <c r="I87" i="18"/>
  <c r="E87" i="18"/>
  <c r="I89" i="54" l="1"/>
  <c r="E89" i="54"/>
  <c r="A90" i="54"/>
  <c r="H89" i="54"/>
  <c r="F89" i="54"/>
  <c r="G89" i="54" s="1"/>
  <c r="I92" i="53"/>
  <c r="E92" i="53"/>
  <c r="A93" i="53"/>
  <c r="H92" i="53"/>
  <c r="F92" i="53"/>
  <c r="G92" i="53" s="1"/>
  <c r="H88" i="18"/>
  <c r="G88" i="18"/>
  <c r="I88" i="18"/>
  <c r="E88" i="18"/>
  <c r="I90" i="54" l="1"/>
  <c r="E90" i="54"/>
  <c r="A91" i="54"/>
  <c r="H90" i="54"/>
  <c r="F90" i="54"/>
  <c r="G90" i="54" s="1"/>
  <c r="I93" i="53"/>
  <c r="E93" i="53"/>
  <c r="A94" i="53"/>
  <c r="H93" i="53"/>
  <c r="F93" i="53"/>
  <c r="G93" i="53" s="1"/>
  <c r="H89" i="18"/>
  <c r="G89" i="18"/>
  <c r="I89" i="18"/>
  <c r="E89" i="18"/>
  <c r="I91" i="54" l="1"/>
  <c r="E91" i="54"/>
  <c r="A92" i="54"/>
  <c r="H91" i="54"/>
  <c r="F91" i="54"/>
  <c r="G91" i="54" s="1"/>
  <c r="I94" i="53"/>
  <c r="E94" i="53"/>
  <c r="A95" i="53"/>
  <c r="H94" i="53"/>
  <c r="F94" i="53"/>
  <c r="G94" i="53" s="1"/>
  <c r="H90" i="18"/>
  <c r="G90" i="18"/>
  <c r="I90" i="18"/>
  <c r="E90" i="18"/>
  <c r="I92" i="54" l="1"/>
  <c r="E92" i="54"/>
  <c r="A93" i="54"/>
  <c r="H92" i="54"/>
  <c r="F92" i="54"/>
  <c r="G92" i="54" s="1"/>
  <c r="I95" i="53"/>
  <c r="E95" i="53"/>
  <c r="A96" i="53"/>
  <c r="H95" i="53"/>
  <c r="F95" i="53"/>
  <c r="G95" i="53" s="1"/>
  <c r="H91" i="18"/>
  <c r="G91" i="18"/>
  <c r="I91" i="18"/>
  <c r="E91" i="18"/>
  <c r="I93" i="54" l="1"/>
  <c r="E93" i="54"/>
  <c r="A94" i="54"/>
  <c r="H93" i="54"/>
  <c r="F93" i="54"/>
  <c r="G93" i="54" s="1"/>
  <c r="I96" i="53"/>
  <c r="E96" i="53"/>
  <c r="A97" i="53"/>
  <c r="H96" i="53"/>
  <c r="F96" i="53"/>
  <c r="G96" i="53" s="1"/>
  <c r="H92" i="18"/>
  <c r="G92" i="18"/>
  <c r="I92" i="18"/>
  <c r="E92" i="18"/>
  <c r="I94" i="54" l="1"/>
  <c r="E94" i="54"/>
  <c r="A95" i="54"/>
  <c r="H94" i="54"/>
  <c r="F94" i="54"/>
  <c r="G94" i="54" s="1"/>
  <c r="I97" i="53"/>
  <c r="E97" i="53"/>
  <c r="A98" i="53"/>
  <c r="H97" i="53"/>
  <c r="F97" i="53"/>
  <c r="G97" i="53" s="1"/>
  <c r="H93" i="18"/>
  <c r="G93" i="18"/>
  <c r="I93" i="18"/>
  <c r="E93" i="18"/>
  <c r="I95" i="54" l="1"/>
  <c r="E95" i="54"/>
  <c r="A96" i="54"/>
  <c r="H95" i="54"/>
  <c r="F95" i="54"/>
  <c r="G95" i="54" s="1"/>
  <c r="I98" i="53"/>
  <c r="E98" i="53"/>
  <c r="A99" i="53"/>
  <c r="H98" i="53"/>
  <c r="F98" i="53"/>
  <c r="G98" i="53" s="1"/>
  <c r="H94" i="18"/>
  <c r="G94" i="18"/>
  <c r="I94" i="18"/>
  <c r="E94" i="18"/>
  <c r="I96" i="54" l="1"/>
  <c r="E96" i="54"/>
  <c r="A97" i="54"/>
  <c r="H96" i="54"/>
  <c r="F96" i="54"/>
  <c r="G96" i="54" s="1"/>
  <c r="I99" i="53"/>
  <c r="E99" i="53"/>
  <c r="A100" i="53"/>
  <c r="H99" i="53"/>
  <c r="F99" i="53"/>
  <c r="G99" i="53" s="1"/>
  <c r="H95" i="18"/>
  <c r="G95" i="18"/>
  <c r="I95" i="18"/>
  <c r="E95" i="18"/>
  <c r="I97" i="54" l="1"/>
  <c r="E97" i="54"/>
  <c r="A98" i="54"/>
  <c r="H97" i="54"/>
  <c r="F97" i="54"/>
  <c r="G97" i="54" s="1"/>
  <c r="I100" i="53"/>
  <c r="E100" i="53"/>
  <c r="A101" i="53"/>
  <c r="H100" i="53"/>
  <c r="F100" i="53"/>
  <c r="G100" i="53" s="1"/>
  <c r="H96" i="18"/>
  <c r="G96" i="18"/>
  <c r="I96" i="18"/>
  <c r="E96" i="18"/>
  <c r="I98" i="54" l="1"/>
  <c r="E98" i="54"/>
  <c r="A99" i="54"/>
  <c r="H98" i="54"/>
  <c r="F98" i="54"/>
  <c r="G98" i="54" s="1"/>
  <c r="I101" i="53"/>
  <c r="E101" i="53"/>
  <c r="A102" i="53"/>
  <c r="H101" i="53"/>
  <c r="F101" i="53"/>
  <c r="G101" i="53" s="1"/>
  <c r="H97" i="18"/>
  <c r="G97" i="18"/>
  <c r="I97" i="18"/>
  <c r="E97" i="18"/>
  <c r="I99" i="54" l="1"/>
  <c r="E99" i="54"/>
  <c r="A100" i="54"/>
  <c r="H99" i="54"/>
  <c r="F99" i="54"/>
  <c r="G99" i="54" s="1"/>
  <c r="I102" i="53"/>
  <c r="E102" i="53"/>
  <c r="A103" i="53"/>
  <c r="H102" i="53"/>
  <c r="F102" i="53"/>
  <c r="G102" i="53" s="1"/>
  <c r="H98" i="18"/>
  <c r="G98" i="18"/>
  <c r="I98" i="18"/>
  <c r="E98" i="18"/>
  <c r="I100" i="54" l="1"/>
  <c r="E100" i="54"/>
  <c r="A101" i="54"/>
  <c r="H100" i="54"/>
  <c r="F100" i="54"/>
  <c r="G100" i="54" s="1"/>
  <c r="I103" i="53"/>
  <c r="E103" i="53"/>
  <c r="A104" i="53"/>
  <c r="H103" i="53"/>
  <c r="F103" i="53"/>
  <c r="G103" i="53" s="1"/>
  <c r="H99" i="18"/>
  <c r="G99" i="18"/>
  <c r="I99" i="18"/>
  <c r="E99" i="18"/>
  <c r="I101" i="54" l="1"/>
  <c r="E101" i="54"/>
  <c r="A102" i="54"/>
  <c r="H101" i="54"/>
  <c r="F101" i="54"/>
  <c r="G101" i="54" s="1"/>
  <c r="I104" i="53"/>
  <c r="E104" i="53"/>
  <c r="A105" i="53"/>
  <c r="H104" i="53"/>
  <c r="F104" i="53"/>
  <c r="G104" i="53" s="1"/>
  <c r="H100" i="18"/>
  <c r="G100" i="18"/>
  <c r="I100" i="18"/>
  <c r="E100" i="18"/>
  <c r="I102" i="54" l="1"/>
  <c r="E102" i="54"/>
  <c r="A103" i="54"/>
  <c r="H102" i="54"/>
  <c r="F102" i="54"/>
  <c r="G102" i="54" s="1"/>
  <c r="I105" i="53"/>
  <c r="E105" i="53"/>
  <c r="A106" i="53"/>
  <c r="H105" i="53"/>
  <c r="F105" i="53"/>
  <c r="G105" i="53" s="1"/>
  <c r="H101" i="18"/>
  <c r="G101" i="18"/>
  <c r="I101" i="18"/>
  <c r="E101" i="18"/>
  <c r="I103" i="54" l="1"/>
  <c r="E103" i="54"/>
  <c r="A104" i="54"/>
  <c r="H103" i="54"/>
  <c r="F103" i="54"/>
  <c r="G103" i="54" s="1"/>
  <c r="I106" i="53"/>
  <c r="E106" i="53"/>
  <c r="A107" i="53"/>
  <c r="H106" i="53"/>
  <c r="F106" i="53"/>
  <c r="G106" i="53" s="1"/>
  <c r="H102" i="18"/>
  <c r="G102" i="18"/>
  <c r="I102" i="18"/>
  <c r="E102" i="18"/>
  <c r="I104" i="54" l="1"/>
  <c r="E104" i="54"/>
  <c r="A105" i="54"/>
  <c r="H104" i="54"/>
  <c r="F104" i="54"/>
  <c r="G104" i="54" s="1"/>
  <c r="I107" i="53"/>
  <c r="E107" i="53"/>
  <c r="A108" i="53"/>
  <c r="H107" i="53"/>
  <c r="F107" i="53"/>
  <c r="G107" i="53" s="1"/>
  <c r="H103" i="18"/>
  <c r="G103" i="18"/>
  <c r="I103" i="18"/>
  <c r="E103" i="18"/>
  <c r="I105" i="54" l="1"/>
  <c r="E105" i="54"/>
  <c r="A106" i="54"/>
  <c r="H105" i="54"/>
  <c r="F105" i="54"/>
  <c r="G105" i="54" s="1"/>
  <c r="I108" i="53"/>
  <c r="E108" i="53"/>
  <c r="A109" i="53"/>
  <c r="H108" i="53"/>
  <c r="F108" i="53"/>
  <c r="G108" i="53" s="1"/>
  <c r="H104" i="18"/>
  <c r="G104" i="18"/>
  <c r="I104" i="18"/>
  <c r="E104" i="18"/>
  <c r="I106" i="54" l="1"/>
  <c r="E106" i="54"/>
  <c r="A107" i="54"/>
  <c r="H106" i="54"/>
  <c r="F106" i="54"/>
  <c r="G106" i="54" s="1"/>
  <c r="I109" i="53"/>
  <c r="E109" i="53"/>
  <c r="A110" i="53"/>
  <c r="H109" i="53"/>
  <c r="F109" i="53"/>
  <c r="G109" i="53" s="1"/>
  <c r="H105" i="18"/>
  <c r="G105" i="18"/>
  <c r="I105" i="18"/>
  <c r="E105" i="18"/>
  <c r="I107" i="54" l="1"/>
  <c r="E107" i="54"/>
  <c r="A108" i="54"/>
  <c r="H107" i="54"/>
  <c r="F107" i="54"/>
  <c r="G107" i="54" s="1"/>
  <c r="I110" i="53"/>
  <c r="E110" i="53"/>
  <c r="A111" i="53"/>
  <c r="H110" i="53"/>
  <c r="F110" i="53"/>
  <c r="G110" i="53" s="1"/>
  <c r="H106" i="18"/>
  <c r="G106" i="18"/>
  <c r="I106" i="18"/>
  <c r="E106" i="18"/>
  <c r="I108" i="54" l="1"/>
  <c r="E108" i="54"/>
  <c r="A109" i="54"/>
  <c r="H108" i="54"/>
  <c r="F108" i="54"/>
  <c r="G108" i="54" s="1"/>
  <c r="I111" i="53"/>
  <c r="E111" i="53"/>
  <c r="A112" i="53"/>
  <c r="H111" i="53"/>
  <c r="F111" i="53"/>
  <c r="G111" i="53" s="1"/>
  <c r="H107" i="18"/>
  <c r="G107" i="18"/>
  <c r="I107" i="18"/>
  <c r="E107" i="18"/>
  <c r="I109" i="54" l="1"/>
  <c r="E109" i="54"/>
  <c r="A110" i="54"/>
  <c r="H109" i="54"/>
  <c r="F109" i="54"/>
  <c r="G109" i="54" s="1"/>
  <c r="I112" i="53"/>
  <c r="E112" i="53"/>
  <c r="A113" i="53"/>
  <c r="H112" i="53"/>
  <c r="F112" i="53"/>
  <c r="G112" i="53" s="1"/>
  <c r="H108" i="18"/>
  <c r="G108" i="18"/>
  <c r="I108" i="18"/>
  <c r="E108" i="18"/>
  <c r="I110" i="54" l="1"/>
  <c r="E110" i="54"/>
  <c r="A111" i="54"/>
  <c r="H110" i="54"/>
  <c r="F110" i="54"/>
  <c r="G110" i="54" s="1"/>
  <c r="I113" i="53"/>
  <c r="E113" i="53"/>
  <c r="A114" i="53"/>
  <c r="H113" i="53"/>
  <c r="F113" i="53"/>
  <c r="G113" i="53" s="1"/>
  <c r="H109" i="18"/>
  <c r="G109" i="18"/>
  <c r="I109" i="18"/>
  <c r="E109" i="18"/>
  <c r="A112" i="54" l="1"/>
  <c r="H111" i="54"/>
  <c r="F111" i="54"/>
  <c r="I111" i="54"/>
  <c r="G111" i="54"/>
  <c r="E111" i="54"/>
  <c r="A115" i="53"/>
  <c r="H114" i="53"/>
  <c r="F114" i="53"/>
  <c r="I114" i="53"/>
  <c r="G114" i="53"/>
  <c r="E114" i="53"/>
  <c r="H110" i="18"/>
  <c r="G110" i="18"/>
  <c r="I110" i="18"/>
  <c r="E110" i="18"/>
  <c r="A113" i="54" l="1"/>
  <c r="H112" i="54"/>
  <c r="F112" i="54"/>
  <c r="I112" i="54"/>
  <c r="G112" i="54"/>
  <c r="E112" i="54"/>
  <c r="A116" i="53"/>
  <c r="H115" i="53"/>
  <c r="F115" i="53"/>
  <c r="G115" i="53" s="1"/>
  <c r="I115" i="53"/>
  <c r="E115" i="53"/>
  <c r="I111" i="18"/>
  <c r="E111" i="18"/>
  <c r="H111" i="18"/>
  <c r="G111" i="18"/>
  <c r="A114" i="54" l="1"/>
  <c r="H113" i="54"/>
  <c r="F113" i="54"/>
  <c r="I113" i="54"/>
  <c r="G113" i="54"/>
  <c r="E113" i="54"/>
  <c r="A117" i="53"/>
  <c r="H116" i="53"/>
  <c r="F116" i="53"/>
  <c r="G116" i="53" s="1"/>
  <c r="I116" i="53"/>
  <c r="E116" i="53"/>
  <c r="I112" i="18"/>
  <c r="E112" i="18"/>
  <c r="H112" i="18"/>
  <c r="G112" i="18"/>
  <c r="A115" i="54" l="1"/>
  <c r="H114" i="54"/>
  <c r="F114" i="54"/>
  <c r="I114" i="54"/>
  <c r="G114" i="54"/>
  <c r="E114" i="54"/>
  <c r="A118" i="53"/>
  <c r="H117" i="53"/>
  <c r="F117" i="53"/>
  <c r="G117" i="53" s="1"/>
  <c r="I117" i="53"/>
  <c r="E117" i="53"/>
  <c r="I113" i="18"/>
  <c r="E113" i="18"/>
  <c r="H113" i="18"/>
  <c r="G113" i="18"/>
  <c r="A116" i="54" l="1"/>
  <c r="H115" i="54"/>
  <c r="F115" i="54"/>
  <c r="I115" i="54"/>
  <c r="G115" i="54"/>
  <c r="E115" i="54"/>
  <c r="A119" i="53"/>
  <c r="H118" i="53"/>
  <c r="F118" i="53"/>
  <c r="G118" i="53" s="1"/>
  <c r="I118" i="53"/>
  <c r="E118" i="53"/>
  <c r="I114" i="18"/>
  <c r="E114" i="18"/>
  <c r="H114" i="18"/>
  <c r="G114" i="18"/>
  <c r="A117" i="54" l="1"/>
  <c r="H116" i="54"/>
  <c r="F116" i="54"/>
  <c r="I116" i="54"/>
  <c r="G116" i="54"/>
  <c r="E116" i="54"/>
  <c r="A120" i="53"/>
  <c r="H119" i="53"/>
  <c r="F119" i="53"/>
  <c r="G119" i="53" s="1"/>
  <c r="I119" i="53"/>
  <c r="E119" i="53"/>
  <c r="I115" i="18"/>
  <c r="E115" i="18"/>
  <c r="H115" i="18"/>
  <c r="G115" i="18"/>
  <c r="A118" i="54" l="1"/>
  <c r="H117" i="54"/>
  <c r="F117" i="54"/>
  <c r="I117" i="54"/>
  <c r="G117" i="54"/>
  <c r="E117" i="54"/>
  <c r="A121" i="53"/>
  <c r="H120" i="53"/>
  <c r="F120" i="53"/>
  <c r="G120" i="53" s="1"/>
  <c r="I120" i="53"/>
  <c r="E120" i="53"/>
  <c r="I116" i="18"/>
  <c r="E116" i="18"/>
  <c r="H116" i="18"/>
  <c r="G116" i="18"/>
  <c r="A119" i="54" l="1"/>
  <c r="H118" i="54"/>
  <c r="F118" i="54"/>
  <c r="I118" i="54"/>
  <c r="G118" i="54"/>
  <c r="E118" i="54"/>
  <c r="A122" i="53"/>
  <c r="H121" i="53"/>
  <c r="F121" i="53"/>
  <c r="G121" i="53" s="1"/>
  <c r="I121" i="53"/>
  <c r="E121" i="53"/>
  <c r="I117" i="18"/>
  <c r="E117" i="18"/>
  <c r="H117" i="18"/>
  <c r="G117" i="18"/>
  <c r="A120" i="54" l="1"/>
  <c r="H119" i="54"/>
  <c r="F119" i="54"/>
  <c r="I119" i="54"/>
  <c r="G119" i="54"/>
  <c r="E119" i="54"/>
  <c r="A123" i="53"/>
  <c r="H122" i="53"/>
  <c r="F122" i="53"/>
  <c r="G122" i="53" s="1"/>
  <c r="I122" i="53"/>
  <c r="E122" i="53"/>
  <c r="I118" i="18"/>
  <c r="E118" i="18"/>
  <c r="H118" i="18"/>
  <c r="G118" i="18"/>
  <c r="A121" i="54" l="1"/>
  <c r="H120" i="54"/>
  <c r="F120" i="54"/>
  <c r="I120" i="54"/>
  <c r="G120" i="54"/>
  <c r="E120" i="54"/>
  <c r="A124" i="53"/>
  <c r="H123" i="53"/>
  <c r="F123" i="53"/>
  <c r="G123" i="53" s="1"/>
  <c r="I123" i="53"/>
  <c r="E123" i="53"/>
  <c r="I119" i="18"/>
  <c r="E119" i="18"/>
  <c r="H119" i="18"/>
  <c r="G119" i="18"/>
  <c r="A122" i="54" l="1"/>
  <c r="H121" i="54"/>
  <c r="F121" i="54"/>
  <c r="I121" i="54"/>
  <c r="G121" i="54"/>
  <c r="E121" i="54"/>
  <c r="A125" i="53"/>
  <c r="H124" i="53"/>
  <c r="F124" i="53"/>
  <c r="G124" i="53" s="1"/>
  <c r="I124" i="53"/>
  <c r="E124" i="53"/>
  <c r="I120" i="18"/>
  <c r="E120" i="18"/>
  <c r="H120" i="18"/>
  <c r="G120" i="18"/>
  <c r="A123" i="54" l="1"/>
  <c r="H122" i="54"/>
  <c r="F122" i="54"/>
  <c r="I122" i="54"/>
  <c r="G122" i="54"/>
  <c r="E122" i="54"/>
  <c r="A126" i="53"/>
  <c r="H125" i="53"/>
  <c r="F125" i="53"/>
  <c r="G125" i="53" s="1"/>
  <c r="I125" i="53"/>
  <c r="E125" i="53"/>
  <c r="I121" i="18"/>
  <c r="E121" i="18"/>
  <c r="H121" i="18"/>
  <c r="G121" i="18"/>
  <c r="A124" i="54" l="1"/>
  <c r="H123" i="54"/>
  <c r="F123" i="54"/>
  <c r="I123" i="54"/>
  <c r="G123" i="54"/>
  <c r="E123" i="54"/>
  <c r="A127" i="53"/>
  <c r="H126" i="53"/>
  <c r="F126" i="53"/>
  <c r="G126" i="53" s="1"/>
  <c r="I126" i="53"/>
  <c r="E126" i="53"/>
  <c r="I122" i="18"/>
  <c r="E122" i="18"/>
  <c r="H122" i="18"/>
  <c r="G122" i="18"/>
  <c r="A125" i="54" l="1"/>
  <c r="H124" i="54"/>
  <c r="F124" i="54"/>
  <c r="I124" i="54"/>
  <c r="G124" i="54"/>
  <c r="E124" i="54"/>
  <c r="A128" i="53"/>
  <c r="H127" i="53"/>
  <c r="F127" i="53"/>
  <c r="I127" i="53"/>
  <c r="G127" i="53"/>
  <c r="E127" i="53"/>
  <c r="I123" i="18"/>
  <c r="E123" i="18"/>
  <c r="H123" i="18"/>
  <c r="G123" i="18"/>
  <c r="A126" i="54" l="1"/>
  <c r="H125" i="54"/>
  <c r="F125" i="54"/>
  <c r="I125" i="54"/>
  <c r="G125" i="54"/>
  <c r="E125" i="54"/>
  <c r="A129" i="53"/>
  <c r="H128" i="53"/>
  <c r="F128" i="53"/>
  <c r="G128" i="53" s="1"/>
  <c r="I128" i="53"/>
  <c r="E128" i="53"/>
  <c r="I124" i="18"/>
  <c r="E124" i="18"/>
  <c r="H124" i="18"/>
  <c r="G124" i="18"/>
  <c r="A127" i="54" l="1"/>
  <c r="H126" i="54"/>
  <c r="F126" i="54"/>
  <c r="I126" i="54"/>
  <c r="G126" i="54"/>
  <c r="E126" i="54"/>
  <c r="A130" i="53"/>
  <c r="H129" i="53"/>
  <c r="F129" i="53"/>
  <c r="G129" i="53" s="1"/>
  <c r="I129" i="53"/>
  <c r="E129" i="53"/>
  <c r="I125" i="18"/>
  <c r="E125" i="18"/>
  <c r="H125" i="18"/>
  <c r="G125" i="18"/>
  <c r="A128" i="54" l="1"/>
  <c r="H127" i="54"/>
  <c r="F127" i="54"/>
  <c r="I127" i="54"/>
  <c r="G127" i="54"/>
  <c r="E127" i="54"/>
  <c r="A131" i="53"/>
  <c r="H130" i="53"/>
  <c r="F130" i="53"/>
  <c r="G130" i="53" s="1"/>
  <c r="I130" i="53"/>
  <c r="E130" i="53"/>
  <c r="I126" i="18"/>
  <c r="E126" i="18"/>
  <c r="H126" i="18"/>
  <c r="G126" i="18"/>
  <c r="A129" i="54" l="1"/>
  <c r="H128" i="54"/>
  <c r="F128" i="54"/>
  <c r="I128" i="54"/>
  <c r="G128" i="54"/>
  <c r="E128" i="54"/>
  <c r="A132" i="53"/>
  <c r="H131" i="53"/>
  <c r="F131" i="53"/>
  <c r="G131" i="53" s="1"/>
  <c r="I131" i="53"/>
  <c r="E131" i="53"/>
  <c r="I127" i="18"/>
  <c r="E127" i="18"/>
  <c r="H127" i="18"/>
  <c r="G127" i="18"/>
  <c r="A130" i="54" l="1"/>
  <c r="H129" i="54"/>
  <c r="F129" i="54"/>
  <c r="I129" i="54"/>
  <c r="G129" i="54"/>
  <c r="E129" i="54"/>
  <c r="A133" i="53"/>
  <c r="H132" i="53"/>
  <c r="F132" i="53"/>
  <c r="G132" i="53" s="1"/>
  <c r="I132" i="53"/>
  <c r="E132" i="53"/>
  <c r="I128" i="18"/>
  <c r="E128" i="18"/>
  <c r="H128" i="18"/>
  <c r="G128" i="18"/>
  <c r="A131" i="54" l="1"/>
  <c r="H130" i="54"/>
  <c r="F130" i="54"/>
  <c r="I130" i="54"/>
  <c r="G130" i="54"/>
  <c r="E130" i="54"/>
  <c r="A134" i="53"/>
  <c r="H133" i="53"/>
  <c r="F133" i="53"/>
  <c r="G133" i="53" s="1"/>
  <c r="I133" i="53"/>
  <c r="E133" i="53"/>
  <c r="I129" i="18"/>
  <c r="E129" i="18"/>
  <c r="H129" i="18"/>
  <c r="G129" i="18"/>
  <c r="A132" i="54" l="1"/>
  <c r="H131" i="54"/>
  <c r="F131" i="54"/>
  <c r="I131" i="54"/>
  <c r="G131" i="54"/>
  <c r="E131" i="54"/>
  <c r="A135" i="53"/>
  <c r="H134" i="53"/>
  <c r="F134" i="53"/>
  <c r="G134" i="53" s="1"/>
  <c r="I134" i="53"/>
  <c r="E134" i="53"/>
  <c r="I130" i="18"/>
  <c r="E130" i="18"/>
  <c r="H130" i="18"/>
  <c r="G130" i="18"/>
  <c r="A133" i="54" l="1"/>
  <c r="H132" i="54"/>
  <c r="F132" i="54"/>
  <c r="I132" i="54"/>
  <c r="G132" i="54"/>
  <c r="E132" i="54"/>
  <c r="A136" i="53"/>
  <c r="H135" i="53"/>
  <c r="F135" i="53"/>
  <c r="G135" i="53" s="1"/>
  <c r="I135" i="53"/>
  <c r="E135" i="53"/>
  <c r="I131" i="18"/>
  <c r="E131" i="18"/>
  <c r="H131" i="18"/>
  <c r="G131" i="18"/>
  <c r="A134" i="54" l="1"/>
  <c r="H133" i="54"/>
  <c r="F133" i="54"/>
  <c r="I133" i="54"/>
  <c r="G133" i="54"/>
  <c r="E133" i="54"/>
  <c r="A137" i="53"/>
  <c r="H136" i="53"/>
  <c r="F136" i="53"/>
  <c r="G136" i="53" s="1"/>
  <c r="I136" i="53"/>
  <c r="E136" i="53"/>
  <c r="I132" i="18"/>
  <c r="E132" i="18"/>
  <c r="H132" i="18"/>
  <c r="G132" i="18"/>
  <c r="A135" i="54" l="1"/>
  <c r="H134" i="54"/>
  <c r="F134" i="54"/>
  <c r="I134" i="54"/>
  <c r="G134" i="54"/>
  <c r="E134" i="54"/>
  <c r="A138" i="53"/>
  <c r="H137" i="53"/>
  <c r="F137" i="53"/>
  <c r="G137" i="53" s="1"/>
  <c r="I137" i="53"/>
  <c r="E137" i="53"/>
  <c r="I133" i="18"/>
  <c r="E133" i="18"/>
  <c r="H133" i="18"/>
  <c r="G133" i="18"/>
  <c r="A136" i="54" l="1"/>
  <c r="H135" i="54"/>
  <c r="F135" i="54"/>
  <c r="I135" i="54"/>
  <c r="G135" i="54"/>
  <c r="E135" i="54"/>
  <c r="A139" i="53"/>
  <c r="H138" i="53"/>
  <c r="F138" i="53"/>
  <c r="I138" i="53"/>
  <c r="G138" i="53"/>
  <c r="E138" i="53"/>
  <c r="I134" i="18"/>
  <c r="E134" i="18"/>
  <c r="H134" i="18"/>
  <c r="G134" i="18"/>
  <c r="A137" i="54" l="1"/>
  <c r="H136" i="54"/>
  <c r="F136" i="54"/>
  <c r="I136" i="54"/>
  <c r="G136" i="54"/>
  <c r="E136" i="54"/>
  <c r="A140" i="53"/>
  <c r="H139" i="53"/>
  <c r="F139" i="53"/>
  <c r="G139" i="53" s="1"/>
  <c r="I139" i="53"/>
  <c r="E139" i="53"/>
  <c r="I135" i="18"/>
  <c r="E135" i="18"/>
  <c r="H135" i="18"/>
  <c r="G135" i="18"/>
  <c r="A138" i="54" l="1"/>
  <c r="H137" i="54"/>
  <c r="F137" i="54"/>
  <c r="I137" i="54"/>
  <c r="G137" i="54"/>
  <c r="E137" i="54"/>
  <c r="A141" i="53"/>
  <c r="H140" i="53"/>
  <c r="F140" i="53"/>
  <c r="G140" i="53" s="1"/>
  <c r="I140" i="53"/>
  <c r="E140" i="53"/>
  <c r="I136" i="18"/>
  <c r="E136" i="18"/>
  <c r="H136" i="18"/>
  <c r="G136" i="18"/>
  <c r="A139" i="54" l="1"/>
  <c r="H138" i="54"/>
  <c r="F138" i="54"/>
  <c r="I138" i="54"/>
  <c r="G138" i="54"/>
  <c r="E138" i="54"/>
  <c r="A142" i="53"/>
  <c r="H141" i="53"/>
  <c r="F141" i="53"/>
  <c r="G141" i="53" s="1"/>
  <c r="I141" i="53"/>
  <c r="E141" i="53"/>
  <c r="I137" i="18"/>
  <c r="E137" i="18"/>
  <c r="H137" i="18"/>
  <c r="G137" i="18"/>
  <c r="I139" i="54" l="1"/>
  <c r="A140" i="54"/>
  <c r="H139" i="54"/>
  <c r="F139" i="54"/>
  <c r="G139" i="54" s="1"/>
  <c r="E139" i="54"/>
  <c r="I142" i="53"/>
  <c r="A143" i="53"/>
  <c r="H142" i="53"/>
  <c r="F142" i="53"/>
  <c r="G142" i="53" s="1"/>
  <c r="E142" i="53"/>
  <c r="I138" i="18"/>
  <c r="E138" i="18"/>
  <c r="H138" i="18"/>
  <c r="G138" i="18"/>
  <c r="I140" i="54" l="1"/>
  <c r="E140" i="54"/>
  <c r="A141" i="54"/>
  <c r="H140" i="54"/>
  <c r="F140" i="54"/>
  <c r="G140" i="54" s="1"/>
  <c r="I143" i="53"/>
  <c r="E143" i="53"/>
  <c r="A144" i="53"/>
  <c r="H143" i="53"/>
  <c r="F143" i="53"/>
  <c r="G143" i="53" s="1"/>
  <c r="I139" i="18"/>
  <c r="H139" i="18"/>
  <c r="E139" i="18"/>
  <c r="G139" i="18"/>
  <c r="I141" i="54" l="1"/>
  <c r="E141" i="54"/>
  <c r="A142" i="54"/>
  <c r="H141" i="54"/>
  <c r="F141" i="54"/>
  <c r="G141" i="54" s="1"/>
  <c r="I144" i="53"/>
  <c r="E144" i="53"/>
  <c r="A145" i="53"/>
  <c r="H144" i="53"/>
  <c r="F144" i="53"/>
  <c r="G144" i="53" s="1"/>
  <c r="I140" i="18"/>
  <c r="E140" i="18"/>
  <c r="H140" i="18"/>
  <c r="G140" i="18"/>
  <c r="I142" i="54" l="1"/>
  <c r="E142" i="54"/>
  <c r="A143" i="54"/>
  <c r="H142" i="54"/>
  <c r="F142" i="54"/>
  <c r="G142" i="54" s="1"/>
  <c r="I145" i="53"/>
  <c r="E145" i="53"/>
  <c r="A146" i="53"/>
  <c r="H145" i="53"/>
  <c r="F145" i="53"/>
  <c r="G145" i="53" s="1"/>
  <c r="I141" i="18"/>
  <c r="E141" i="18"/>
  <c r="H141" i="18"/>
  <c r="G141" i="18"/>
  <c r="I143" i="54" l="1"/>
  <c r="E143" i="54"/>
  <c r="A144" i="54"/>
  <c r="H143" i="54"/>
  <c r="F143" i="54"/>
  <c r="G143" i="54" s="1"/>
  <c r="I146" i="53"/>
  <c r="E146" i="53"/>
  <c r="A147" i="53"/>
  <c r="H146" i="53"/>
  <c r="F146" i="53"/>
  <c r="G146" i="53" s="1"/>
  <c r="I142" i="18"/>
  <c r="E142" i="18"/>
  <c r="H142" i="18"/>
  <c r="G142" i="18"/>
  <c r="I144" i="54" l="1"/>
  <c r="E144" i="54"/>
  <c r="A145" i="54"/>
  <c r="H144" i="54"/>
  <c r="F144" i="54"/>
  <c r="G144" i="54" s="1"/>
  <c r="I147" i="53"/>
  <c r="E147" i="53"/>
  <c r="A148" i="53"/>
  <c r="H147" i="53"/>
  <c r="F147" i="53"/>
  <c r="G147" i="53" s="1"/>
  <c r="I143" i="18"/>
  <c r="E143" i="18"/>
  <c r="H143" i="18"/>
  <c r="G143" i="18"/>
  <c r="I145" i="54" l="1"/>
  <c r="E145" i="54"/>
  <c r="A146" i="54"/>
  <c r="H145" i="54"/>
  <c r="F145" i="54"/>
  <c r="G145" i="54" s="1"/>
  <c r="I148" i="53"/>
  <c r="E148" i="53"/>
  <c r="A149" i="53"/>
  <c r="H148" i="53"/>
  <c r="F148" i="53"/>
  <c r="G148" i="53" s="1"/>
  <c r="I144" i="18"/>
  <c r="E144" i="18"/>
  <c r="H144" i="18"/>
  <c r="G144" i="18"/>
  <c r="I146" i="54" l="1"/>
  <c r="E146" i="54"/>
  <c r="A147" i="54"/>
  <c r="H146" i="54"/>
  <c r="F146" i="54"/>
  <c r="G146" i="54" s="1"/>
  <c r="I149" i="53"/>
  <c r="E149" i="53"/>
  <c r="A150" i="53"/>
  <c r="H149" i="53"/>
  <c r="F149" i="53"/>
  <c r="G149" i="53" s="1"/>
  <c r="I145" i="18"/>
  <c r="E145" i="18"/>
  <c r="H145" i="18"/>
  <c r="G145" i="18"/>
  <c r="I147" i="54" l="1"/>
  <c r="E147" i="54"/>
  <c r="A148" i="54"/>
  <c r="H147" i="54"/>
  <c r="F147" i="54"/>
  <c r="G147" i="54" s="1"/>
  <c r="I150" i="53"/>
  <c r="E150" i="53"/>
  <c r="A151" i="53"/>
  <c r="H150" i="53"/>
  <c r="F150" i="53"/>
  <c r="G150" i="53" s="1"/>
  <c r="I146" i="18"/>
  <c r="E146" i="18"/>
  <c r="H146" i="18"/>
  <c r="G146" i="18"/>
  <c r="I148" i="54" l="1"/>
  <c r="E148" i="54"/>
  <c r="A149" i="54"/>
  <c r="H148" i="54"/>
  <c r="F148" i="54"/>
  <c r="G148" i="54" s="1"/>
  <c r="I151" i="53"/>
  <c r="E151" i="53"/>
  <c r="A152" i="53"/>
  <c r="H151" i="53"/>
  <c r="F151" i="53"/>
  <c r="G151" i="53" s="1"/>
  <c r="I147" i="18"/>
  <c r="E147" i="18"/>
  <c r="H147" i="18"/>
  <c r="G147" i="18"/>
  <c r="I149" i="54" l="1"/>
  <c r="E149" i="54"/>
  <c r="A150" i="54"/>
  <c r="H149" i="54"/>
  <c r="F149" i="54"/>
  <c r="G149" i="54" s="1"/>
  <c r="I152" i="53"/>
  <c r="E152" i="53"/>
  <c r="A153" i="53"/>
  <c r="H152" i="53"/>
  <c r="F152" i="53"/>
  <c r="G152" i="53" s="1"/>
  <c r="I148" i="18"/>
  <c r="E148" i="18"/>
  <c r="H148" i="18"/>
  <c r="G148" i="18"/>
  <c r="I150" i="54" l="1"/>
  <c r="E150" i="54"/>
  <c r="A151" i="54"/>
  <c r="H150" i="54"/>
  <c r="F150" i="54"/>
  <c r="G150" i="54" s="1"/>
  <c r="I153" i="53"/>
  <c r="E153" i="53"/>
  <c r="A154" i="53"/>
  <c r="H153" i="53"/>
  <c r="F153" i="53"/>
  <c r="G153" i="53" s="1"/>
  <c r="I149" i="18"/>
  <c r="E149" i="18"/>
  <c r="H149" i="18"/>
  <c r="G149" i="18"/>
  <c r="I151" i="54" l="1"/>
  <c r="E151" i="54"/>
  <c r="A152" i="54"/>
  <c r="H151" i="54"/>
  <c r="F151" i="54"/>
  <c r="G151" i="54" s="1"/>
  <c r="I154" i="53"/>
  <c r="E154" i="53"/>
  <c r="A155" i="53"/>
  <c r="H154" i="53"/>
  <c r="F154" i="53"/>
  <c r="G154" i="53" s="1"/>
  <c r="I150" i="18"/>
  <c r="E150" i="18"/>
  <c r="H150" i="18"/>
  <c r="G150" i="18"/>
  <c r="I152" i="54" l="1"/>
  <c r="E152" i="54"/>
  <c r="A153" i="54"/>
  <c r="H152" i="54"/>
  <c r="F152" i="54"/>
  <c r="G152" i="54" s="1"/>
  <c r="I155" i="53"/>
  <c r="E155" i="53"/>
  <c r="A156" i="53"/>
  <c r="H155" i="53"/>
  <c r="F155" i="53"/>
  <c r="G155" i="53" s="1"/>
  <c r="I151" i="18"/>
  <c r="E151" i="18"/>
  <c r="H151" i="18"/>
  <c r="G151" i="18"/>
  <c r="I153" i="54" l="1"/>
  <c r="E153" i="54"/>
  <c r="A154" i="54"/>
  <c r="H153" i="54"/>
  <c r="F153" i="54"/>
  <c r="G153" i="54" s="1"/>
  <c r="I156" i="53"/>
  <c r="E156" i="53"/>
  <c r="A157" i="53"/>
  <c r="H156" i="53"/>
  <c r="F156" i="53"/>
  <c r="G156" i="53" s="1"/>
  <c r="I152" i="18"/>
  <c r="E152" i="18"/>
  <c r="H152" i="18"/>
  <c r="G152" i="18"/>
  <c r="I154" i="54" l="1"/>
  <c r="E154" i="54"/>
  <c r="A155" i="54"/>
  <c r="H154" i="54"/>
  <c r="F154" i="54"/>
  <c r="G154" i="54" s="1"/>
  <c r="I157" i="53"/>
  <c r="E157" i="53"/>
  <c r="A158" i="53"/>
  <c r="H157" i="53"/>
  <c r="F157" i="53"/>
  <c r="G157" i="53" s="1"/>
  <c r="I153" i="18"/>
  <c r="E153" i="18"/>
  <c r="H153" i="18"/>
  <c r="G153" i="18"/>
  <c r="I155" i="54" l="1"/>
  <c r="E155" i="54"/>
  <c r="A156" i="54"/>
  <c r="H155" i="54"/>
  <c r="F155" i="54"/>
  <c r="G155" i="54" s="1"/>
  <c r="I158" i="53"/>
  <c r="E158" i="53"/>
  <c r="A159" i="53"/>
  <c r="H158" i="53"/>
  <c r="F158" i="53"/>
  <c r="G158" i="53" s="1"/>
  <c r="I154" i="18"/>
  <c r="E154" i="18"/>
  <c r="H154" i="18"/>
  <c r="G154" i="18"/>
  <c r="I156" i="54" l="1"/>
  <c r="E156" i="54"/>
  <c r="A157" i="54"/>
  <c r="H156" i="54"/>
  <c r="F156" i="54"/>
  <c r="G156" i="54" s="1"/>
  <c r="I159" i="53"/>
  <c r="E159" i="53"/>
  <c r="A160" i="53"/>
  <c r="H159" i="53"/>
  <c r="F159" i="53"/>
  <c r="G159" i="53" s="1"/>
  <c r="I155" i="18"/>
  <c r="E155" i="18"/>
  <c r="H155" i="18"/>
  <c r="G155" i="18"/>
  <c r="I157" i="54" l="1"/>
  <c r="E157" i="54"/>
  <c r="A158" i="54"/>
  <c r="H157" i="54"/>
  <c r="F157" i="54"/>
  <c r="G157" i="54" s="1"/>
  <c r="I160" i="53"/>
  <c r="E160" i="53"/>
  <c r="A161" i="53"/>
  <c r="H160" i="53"/>
  <c r="F160" i="53"/>
  <c r="G160" i="53" s="1"/>
  <c r="I156" i="18"/>
  <c r="E156" i="18"/>
  <c r="H156" i="18"/>
  <c r="G156" i="18"/>
  <c r="I158" i="54" l="1"/>
  <c r="E158" i="54"/>
  <c r="A159" i="54"/>
  <c r="H158" i="54"/>
  <c r="F158" i="54"/>
  <c r="G158" i="54" s="1"/>
  <c r="I161" i="53"/>
  <c r="E161" i="53"/>
  <c r="A162" i="53"/>
  <c r="H161" i="53"/>
  <c r="F161" i="53"/>
  <c r="G161" i="53" s="1"/>
  <c r="I157" i="18"/>
  <c r="E157" i="18"/>
  <c r="H157" i="18"/>
  <c r="G157" i="18"/>
  <c r="I159" i="54" l="1"/>
  <c r="E159" i="54"/>
  <c r="A160" i="54"/>
  <c r="H159" i="54"/>
  <c r="F159" i="54"/>
  <c r="G159" i="54" s="1"/>
  <c r="I162" i="53"/>
  <c r="E162" i="53"/>
  <c r="A163" i="53"/>
  <c r="H162" i="53"/>
  <c r="F162" i="53"/>
  <c r="G162" i="53" s="1"/>
  <c r="I158" i="18"/>
  <c r="E158" i="18"/>
  <c r="H158" i="18"/>
  <c r="G158" i="18"/>
  <c r="I160" i="54" l="1"/>
  <c r="E160" i="54"/>
  <c r="A161" i="54"/>
  <c r="H160" i="54"/>
  <c r="F160" i="54"/>
  <c r="G160" i="54" s="1"/>
  <c r="I163" i="53"/>
  <c r="E163" i="53"/>
  <c r="A164" i="53"/>
  <c r="H163" i="53"/>
  <c r="F163" i="53"/>
  <c r="G163" i="53" s="1"/>
  <c r="I159" i="18"/>
  <c r="E159" i="18"/>
  <c r="H159" i="18"/>
  <c r="G159" i="18"/>
  <c r="I161" i="54" l="1"/>
  <c r="E161" i="54"/>
  <c r="A162" i="54"/>
  <c r="H161" i="54"/>
  <c r="F161" i="54"/>
  <c r="G161" i="54" s="1"/>
  <c r="I164" i="53"/>
  <c r="E164" i="53"/>
  <c r="A165" i="53"/>
  <c r="H164" i="53"/>
  <c r="F164" i="53"/>
  <c r="G164" i="53" s="1"/>
  <c r="I160" i="18"/>
  <c r="E160" i="18"/>
  <c r="H160" i="18"/>
  <c r="G160" i="18"/>
  <c r="I162" i="54" l="1"/>
  <c r="E162" i="54"/>
  <c r="A163" i="54"/>
  <c r="H162" i="54"/>
  <c r="F162" i="54"/>
  <c r="G162" i="54" s="1"/>
  <c r="I165" i="53"/>
  <c r="E165" i="53"/>
  <c r="A166" i="53"/>
  <c r="H165" i="53"/>
  <c r="F165" i="53"/>
  <c r="G165" i="53" s="1"/>
  <c r="I161" i="18"/>
  <c r="E161" i="18"/>
  <c r="H161" i="18"/>
  <c r="G161" i="18"/>
  <c r="I163" i="54" l="1"/>
  <c r="E163" i="54"/>
  <c r="A164" i="54"/>
  <c r="H163" i="54"/>
  <c r="F163" i="54"/>
  <c r="G163" i="54" s="1"/>
  <c r="I166" i="53"/>
  <c r="E166" i="53"/>
  <c r="A167" i="53"/>
  <c r="H166" i="53"/>
  <c r="F166" i="53"/>
  <c r="G166" i="53" s="1"/>
  <c r="I162" i="18"/>
  <c r="E162" i="18"/>
  <c r="H162" i="18"/>
  <c r="G162" i="18"/>
  <c r="I164" i="54" l="1"/>
  <c r="E164" i="54"/>
  <c r="A165" i="54"/>
  <c r="H164" i="54"/>
  <c r="F164" i="54"/>
  <c r="G164" i="54" s="1"/>
  <c r="I167" i="53"/>
  <c r="E167" i="53"/>
  <c r="A168" i="53"/>
  <c r="H167" i="53"/>
  <c r="F167" i="53"/>
  <c r="G167" i="53" s="1"/>
  <c r="I163" i="18"/>
  <c r="E163" i="18"/>
  <c r="H163" i="18"/>
  <c r="G163" i="18"/>
  <c r="I165" i="54" l="1"/>
  <c r="E165" i="54"/>
  <c r="A166" i="54"/>
  <c r="H165" i="54"/>
  <c r="F165" i="54"/>
  <c r="G165" i="54" s="1"/>
  <c r="I168" i="53"/>
  <c r="E168" i="53"/>
  <c r="A169" i="53"/>
  <c r="H168" i="53"/>
  <c r="F168" i="53"/>
  <c r="G168" i="53" s="1"/>
  <c r="I164" i="18"/>
  <c r="E164" i="18"/>
  <c r="H164" i="18"/>
  <c r="G164" i="18"/>
  <c r="I166" i="54" l="1"/>
  <c r="E166" i="54"/>
  <c r="A167" i="54"/>
  <c r="H166" i="54"/>
  <c r="F166" i="54"/>
  <c r="G166" i="54" s="1"/>
  <c r="I169" i="53"/>
  <c r="E169" i="53"/>
  <c r="A170" i="53"/>
  <c r="H169" i="53"/>
  <c r="F169" i="53"/>
  <c r="G169" i="53" s="1"/>
  <c r="I165" i="18"/>
  <c r="E165" i="18"/>
  <c r="H165" i="18"/>
  <c r="G165" i="18"/>
  <c r="I167" i="54" l="1"/>
  <c r="E167" i="54"/>
  <c r="H167" i="54"/>
  <c r="F167" i="54"/>
  <c r="G167" i="54" s="1"/>
  <c r="I170" i="53"/>
  <c r="E170" i="53"/>
  <c r="H170" i="53"/>
  <c r="F170" i="53"/>
  <c r="G170" i="53" s="1"/>
  <c r="I166" i="18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<sst xmlns="http://schemas.openxmlformats.org/spreadsheetml/2006/main" count="248" uniqueCount="69">
  <si>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</si>
  <si>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</si>
  <si>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</si>
  <si>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</si>
  <si>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</si>
  <si>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</si>
  <si>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</si>
  <si>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</si>
  <si>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</si>
  <si>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</si>
  <si>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</si>
  <si>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</si>
  <si>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</si>
  <si>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</si>
  <si>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</si>
  <si>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</si>
  <si>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</si>
  <si>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</si>
  <si>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</si>
  <si>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</si>
  <si>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</si>
  <si>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</si>
  <si>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</si>
  <si>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</si>
  <si>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</si>
  <si>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</si>
  <si>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</si>
  <si>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</si>
  <si>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</si>
  <si>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</si>
  <si>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</si>
  <si>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</si>
  <si>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</si>
  <si>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</si>
  <si>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</si>
  <si>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</si>
  <si>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</si>
  <si>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</si>
  <si>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</si>
  <si>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</si>
  <si>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</si>
  <si>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</si>
  <si>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</si>
  <si>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</si>
  <si>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</si>
  <si>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</si>
  <si>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</si>
  <si>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</si>
  <si>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</si>
  <si>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</si>
  <si>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</si>
  <si>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</si>
  <si>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</si>
  <si>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</si>
  <si>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</si>
  <si>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</si>
  <si>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</si>
  <si>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</si>
  <si>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</si>
  <si>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</si>
  <si>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</si>
  <si>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</si>
  <si>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</si>
  <si>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</si>
  <si>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</si>
  <si>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Incomati</t>
  </si>
  <si>
    <t>Incomati 5-9-1982</t>
  </si>
  <si>
    <t>Incomati 23-6-1993</t>
  </si>
  <si>
    <t>Incomati 7-7-1993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</si>
</sst>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8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0" xfId="0" applyFill="1" applyBorder="1" applyAlignment="1" applyProtection="1">
      <alignment horizontal="center" vertical="top" wrapText="1"/>
    </xf>
    <xf numFmtId="0" fontId="0" fillId="3" borderId="8" xfId="0" applyFill="1" applyBorder="1"/>
    <xf numFmtId="2" fontId="0" fillId="3" borderId="35" xfId="0" applyNumberFormat="1" applyFill="1" applyBorder="1"/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49" fontId="0" fillId="3" borderId="12" xfId="0" applyNumberFormat="1" applyFont="1" applyFill="1" applyBorder="1" applyAlignment="1" applyProtection="1">
      <alignment horizontal="left"/>
    </xf>
    <xf numFmtId="0" fontId="0" fillId="3" borderId="11" xfId="0" applyFill="1" applyBorder="1"/>
    <xf numFmtId="2" fontId="0" fillId="3" borderId="44" xfId="0" applyNumberFormat="1" applyFill="1" applyBorder="1"/>
    <xf numFmtId="2" fontId="0" fillId="3" borderId="45" xfId="0" applyNumberFormat="1" applyFill="1" applyBorder="1"/>
    <xf numFmtId="49" fontId="0" fillId="3" borderId="9" xfId="0" applyNumberFormat="1" applyFont="1" applyFill="1" applyBorder="1" applyAlignment="1" applyProtection="1">
      <alignment horizontal="left"/>
    </xf>
    <xf numFmtId="49" fontId="0" fillId="3" borderId="0" xfId="0" applyNumberFormat="1" applyFont="1" applyFill="1" applyBorder="1" applyAlignment="1" applyProtection="1">
      <alignment horizontal="left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Incomati 5-9-1982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'5-9-1982'!$F$5:$F$22</c:f>
              <c:numCache>
                <c:formatCode>General</c:formatCode>
                <c:ptCount val="18"/>
                <c:pt idx="0">
                  <c:v>12000</c:v>
                </c:pt>
                <c:pt idx="1">
                  <c:v>20000</c:v>
                </c:pt>
                <c:pt idx="2">
                  <c:v>25500</c:v>
                </c:pt>
                <c:pt idx="3">
                  <c:v>28000</c:v>
                </c:pt>
                <c:pt idx="4">
                  <c:v>31500</c:v>
                </c:pt>
                <c:pt idx="5">
                  <c:v>37500</c:v>
                </c:pt>
                <c:pt idx="6">
                  <c:v>46000</c:v>
                </c:pt>
              </c:numCache>
            </c:numRef>
          </c:xVal>
          <c:yVal>
            <c:numRef>
              <c:f>'5-9-1982'!$G$5:$G$22</c:f>
              <c:numCache>
                <c:formatCode>0.00</c:formatCode>
                <c:ptCount val="18"/>
                <c:pt idx="0">
                  <c:v>31.5</c:v>
                </c:pt>
                <c:pt idx="1">
                  <c:v>21</c:v>
                </c:pt>
                <c:pt idx="2">
                  <c:v>13</c:v>
                </c:pt>
                <c:pt idx="3">
                  <c:v>10.5</c:v>
                </c:pt>
                <c:pt idx="4">
                  <c:v>7</c:v>
                </c:pt>
                <c:pt idx="5" formatCode="General">
                  <c:v>3.5</c:v>
                </c:pt>
                <c:pt idx="6">
                  <c:v>0.6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'5-9-1982'!$H$5:$H$22</c:f>
              <c:numCache>
                <c:formatCode>General</c:formatCode>
                <c:ptCount val="18"/>
                <c:pt idx="0">
                  <c:v>12000</c:v>
                </c:pt>
              </c:numCache>
            </c:numRef>
          </c:xVal>
          <c:yVal>
            <c:numRef>
              <c:f>'5-9-1982'!$I$5:$I$22</c:f>
              <c:numCache>
                <c:formatCode>0.00</c:formatCode>
                <c:ptCount val="18"/>
                <c:pt idx="0">
                  <c:v>23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'5-9-1982'!$I$32:$I$167</c:f>
              <c:numCache>
                <c:formatCode>General</c:formatCode>
                <c:ptCount val="136"/>
                <c:pt idx="0">
                  <c:v>-14500</c:v>
                </c:pt>
                <c:pt idx="1">
                  <c:v>-4500</c:v>
                </c:pt>
                <c:pt idx="2">
                  <c:v>-3500</c:v>
                </c:pt>
                <c:pt idx="3">
                  <c:v>-2500</c:v>
                </c:pt>
                <c:pt idx="4">
                  <c:v>-1500</c:v>
                </c:pt>
                <c:pt idx="5">
                  <c:v>-500</c:v>
                </c:pt>
                <c:pt idx="6">
                  <c:v>500</c:v>
                </c:pt>
                <c:pt idx="7">
                  <c:v>1500</c:v>
                </c:pt>
                <c:pt idx="8">
                  <c:v>2500</c:v>
                </c:pt>
                <c:pt idx="9">
                  <c:v>3500</c:v>
                </c:pt>
                <c:pt idx="10">
                  <c:v>4500</c:v>
                </c:pt>
                <c:pt idx="11">
                  <c:v>5500</c:v>
                </c:pt>
                <c:pt idx="12">
                  <c:v>6500</c:v>
                </c:pt>
                <c:pt idx="13">
                  <c:v>7500</c:v>
                </c:pt>
                <c:pt idx="14">
                  <c:v>8500</c:v>
                </c:pt>
                <c:pt idx="15">
                  <c:v>9500</c:v>
                </c:pt>
                <c:pt idx="16">
                  <c:v>10500</c:v>
                </c:pt>
                <c:pt idx="17">
                  <c:v>11500</c:v>
                </c:pt>
                <c:pt idx="18">
                  <c:v>12500</c:v>
                </c:pt>
                <c:pt idx="19">
                  <c:v>13500</c:v>
                </c:pt>
                <c:pt idx="20">
                  <c:v>14500</c:v>
                </c:pt>
                <c:pt idx="21">
                  <c:v>15500</c:v>
                </c:pt>
                <c:pt idx="22">
                  <c:v>16500</c:v>
                </c:pt>
                <c:pt idx="23">
                  <c:v>17500</c:v>
                </c:pt>
                <c:pt idx="24">
                  <c:v>18500</c:v>
                </c:pt>
                <c:pt idx="25">
                  <c:v>19500</c:v>
                </c:pt>
                <c:pt idx="26">
                  <c:v>20500</c:v>
                </c:pt>
                <c:pt idx="27">
                  <c:v>21500</c:v>
                </c:pt>
                <c:pt idx="28">
                  <c:v>22500</c:v>
                </c:pt>
                <c:pt idx="29">
                  <c:v>23500</c:v>
                </c:pt>
                <c:pt idx="30">
                  <c:v>24500</c:v>
                </c:pt>
                <c:pt idx="31">
                  <c:v>25500</c:v>
                </c:pt>
                <c:pt idx="32">
                  <c:v>26500</c:v>
                </c:pt>
                <c:pt idx="33">
                  <c:v>27500</c:v>
                </c:pt>
                <c:pt idx="34">
                  <c:v>28500</c:v>
                </c:pt>
                <c:pt idx="35">
                  <c:v>29500</c:v>
                </c:pt>
                <c:pt idx="36">
                  <c:v>30500</c:v>
                </c:pt>
                <c:pt idx="37">
                  <c:v>31500</c:v>
                </c:pt>
                <c:pt idx="38">
                  <c:v>32500</c:v>
                </c:pt>
                <c:pt idx="39">
                  <c:v>33500</c:v>
                </c:pt>
                <c:pt idx="40">
                  <c:v>34500</c:v>
                </c:pt>
                <c:pt idx="41">
                  <c:v>35500</c:v>
                </c:pt>
                <c:pt idx="42">
                  <c:v>36500</c:v>
                </c:pt>
                <c:pt idx="43">
                  <c:v>37500</c:v>
                </c:pt>
                <c:pt idx="44">
                  <c:v>38500</c:v>
                </c:pt>
                <c:pt idx="45">
                  <c:v>39500</c:v>
                </c:pt>
                <c:pt idx="46">
                  <c:v>40500</c:v>
                </c:pt>
                <c:pt idx="47">
                  <c:v>41500</c:v>
                </c:pt>
                <c:pt idx="48">
                  <c:v>42500</c:v>
                </c:pt>
                <c:pt idx="49">
                  <c:v>43500</c:v>
                </c:pt>
                <c:pt idx="50">
                  <c:v>44500</c:v>
                </c:pt>
                <c:pt idx="51">
                  <c:v>45500</c:v>
                </c:pt>
                <c:pt idx="52">
                  <c:v>46500</c:v>
                </c:pt>
                <c:pt idx="53">
                  <c:v>47500</c:v>
                </c:pt>
                <c:pt idx="54">
                  <c:v>48500</c:v>
                </c:pt>
                <c:pt idx="55">
                  <c:v>49500</c:v>
                </c:pt>
                <c:pt idx="56">
                  <c:v>50500</c:v>
                </c:pt>
                <c:pt idx="57">
                  <c:v>51500</c:v>
                </c:pt>
                <c:pt idx="58">
                  <c:v>52500</c:v>
                </c:pt>
                <c:pt idx="59">
                  <c:v>53500</c:v>
                </c:pt>
                <c:pt idx="60">
                  <c:v>54500</c:v>
                </c:pt>
                <c:pt idx="61">
                  <c:v>55500</c:v>
                </c:pt>
                <c:pt idx="62">
                  <c:v>56500</c:v>
                </c:pt>
                <c:pt idx="63">
                  <c:v>57500</c:v>
                </c:pt>
                <c:pt idx="64">
                  <c:v>58500</c:v>
                </c:pt>
                <c:pt idx="65">
                  <c:v>59500</c:v>
                </c:pt>
                <c:pt idx="66">
                  <c:v>60500</c:v>
                </c:pt>
                <c:pt idx="67">
                  <c:v>61500</c:v>
                </c:pt>
                <c:pt idx="68">
                  <c:v>62500</c:v>
                </c:pt>
                <c:pt idx="69">
                  <c:v>63500</c:v>
                </c:pt>
                <c:pt idx="70">
                  <c:v>64500</c:v>
                </c:pt>
                <c:pt idx="71">
                  <c:v>65500</c:v>
                </c:pt>
                <c:pt idx="72">
                  <c:v>66500</c:v>
                </c:pt>
                <c:pt idx="73">
                  <c:v>67500</c:v>
                </c:pt>
                <c:pt idx="74">
                  <c:v>68500</c:v>
                </c:pt>
                <c:pt idx="75">
                  <c:v>69500</c:v>
                </c:pt>
                <c:pt idx="76">
                  <c:v>70500</c:v>
                </c:pt>
                <c:pt idx="77">
                  <c:v>71500</c:v>
                </c:pt>
                <c:pt idx="78">
                  <c:v>72500</c:v>
                </c:pt>
                <c:pt idx="79">
                  <c:v>73500</c:v>
                </c:pt>
                <c:pt idx="80">
                  <c:v>74500</c:v>
                </c:pt>
                <c:pt idx="81">
                  <c:v>75500</c:v>
                </c:pt>
                <c:pt idx="82">
                  <c:v>76500</c:v>
                </c:pt>
                <c:pt idx="83">
                  <c:v>77500</c:v>
                </c:pt>
                <c:pt idx="84">
                  <c:v>78500</c:v>
                </c:pt>
                <c:pt idx="85">
                  <c:v>79500</c:v>
                </c:pt>
                <c:pt idx="86">
                  <c:v>80500</c:v>
                </c:pt>
                <c:pt idx="87">
                  <c:v>81500</c:v>
                </c:pt>
                <c:pt idx="88">
                  <c:v>82500</c:v>
                </c:pt>
                <c:pt idx="89">
                  <c:v>83500</c:v>
                </c:pt>
                <c:pt idx="90">
                  <c:v>84500</c:v>
                </c:pt>
                <c:pt idx="91">
                  <c:v>85500</c:v>
                </c:pt>
                <c:pt idx="92">
                  <c:v>86500</c:v>
                </c:pt>
                <c:pt idx="93">
                  <c:v>87500</c:v>
                </c:pt>
                <c:pt idx="94">
                  <c:v>88500</c:v>
                </c:pt>
                <c:pt idx="95">
                  <c:v>89500</c:v>
                </c:pt>
                <c:pt idx="96">
                  <c:v>90500</c:v>
                </c:pt>
                <c:pt idx="97">
                  <c:v>91500</c:v>
                </c:pt>
                <c:pt idx="98">
                  <c:v>92500</c:v>
                </c:pt>
                <c:pt idx="99">
                  <c:v>93500</c:v>
                </c:pt>
                <c:pt idx="100">
                  <c:v>94500</c:v>
                </c:pt>
                <c:pt idx="101">
                  <c:v>95500</c:v>
                </c:pt>
                <c:pt idx="102">
                  <c:v>96500</c:v>
                </c:pt>
                <c:pt idx="103">
                  <c:v>97500</c:v>
                </c:pt>
                <c:pt idx="104">
                  <c:v>98500</c:v>
                </c:pt>
                <c:pt idx="105">
                  <c:v>99500</c:v>
                </c:pt>
                <c:pt idx="106">
                  <c:v>100500</c:v>
                </c:pt>
                <c:pt idx="107">
                  <c:v>101500</c:v>
                </c:pt>
                <c:pt idx="108">
                  <c:v>102500</c:v>
                </c:pt>
                <c:pt idx="109">
                  <c:v>103500</c:v>
                </c:pt>
                <c:pt idx="110">
                  <c:v>104500</c:v>
                </c:pt>
                <c:pt idx="111">
                  <c:v>105500</c:v>
                </c:pt>
                <c:pt idx="112">
                  <c:v>106500</c:v>
                </c:pt>
                <c:pt idx="113">
                  <c:v>107500</c:v>
                </c:pt>
                <c:pt idx="114">
                  <c:v>108500</c:v>
                </c:pt>
                <c:pt idx="115">
                  <c:v>109500</c:v>
                </c:pt>
                <c:pt idx="116">
                  <c:v>110500</c:v>
                </c:pt>
                <c:pt idx="117">
                  <c:v>111500</c:v>
                </c:pt>
                <c:pt idx="118">
                  <c:v>112500</c:v>
                </c:pt>
                <c:pt idx="119">
                  <c:v>113500</c:v>
                </c:pt>
                <c:pt idx="120">
                  <c:v>114500</c:v>
                </c:pt>
                <c:pt idx="121">
                  <c:v>115500</c:v>
                </c:pt>
                <c:pt idx="122">
                  <c:v>116500</c:v>
                </c:pt>
                <c:pt idx="123">
                  <c:v>117500</c:v>
                </c:pt>
                <c:pt idx="124">
                  <c:v>118500</c:v>
                </c:pt>
                <c:pt idx="125">
                  <c:v>119500</c:v>
                </c:pt>
                <c:pt idx="126">
                  <c:v>120500</c:v>
                </c:pt>
                <c:pt idx="127">
                  <c:v>121500</c:v>
                </c:pt>
                <c:pt idx="128">
                  <c:v>122500</c:v>
                </c:pt>
                <c:pt idx="129">
                  <c:v>123500</c:v>
                </c:pt>
                <c:pt idx="130">
                  <c:v>124500</c:v>
                </c:pt>
                <c:pt idx="131">
                  <c:v>125500</c:v>
                </c:pt>
                <c:pt idx="132">
                  <c:v>126500</c:v>
                </c:pt>
                <c:pt idx="133">
                  <c:v>127500</c:v>
                </c:pt>
                <c:pt idx="134">
                  <c:v>128500</c:v>
                </c:pt>
                <c:pt idx="135">
                  <c:v>129500</c:v>
                </c:pt>
              </c:numCache>
            </c:numRef>
          </c:xVal>
          <c:yVal>
            <c:numRef>
              <c:f>'5-9-1982'!$G$32:$G$167</c:f>
              <c:numCache>
                <c:formatCode>#,#00</c:formatCode>
                <c:ptCount val="136"/>
                <c:pt idx="0">
                  <c:v>37.156063801252621</c:v>
                </c:pt>
                <c:pt idx="1">
                  <c:v>36.544732806227685</c:v>
                </c:pt>
                <c:pt idx="2">
                  <c:v>36.427262409756736</c:v>
                </c:pt>
                <c:pt idx="3">
                  <c:v>36.293407100891514</c:v>
                </c:pt>
                <c:pt idx="4">
                  <c:v>36.140941883673818</c:v>
                </c:pt>
                <c:pt idx="5">
                  <c:v>35.967358111399108</c:v>
                </c:pt>
                <c:pt idx="6">
                  <c:v>35.769833072561177</c:v>
                </c:pt>
                <c:pt idx="7">
                  <c:v>35.545198183298517</c:v>
                </c:pt>
                <c:pt idx="8">
                  <c:v>35.289906426940881</c:v>
                </c:pt>
                <c:pt idx="9">
                  <c:v>35</c:v>
                </c:pt>
                <c:pt idx="10">
                  <c:v>34.671079543749535</c:v>
                </c:pt>
                <c:pt idx="11">
                  <c:v>34.298276886262833</c:v>
                </c:pt>
                <c:pt idx="12">
                  <c:v>33.876233920038842</c:v>
                </c:pt>
                <c:pt idx="13">
                  <c:v>33.399091126753447</c:v>
                </c:pt>
                <c:pt idx="14">
                  <c:v>32.860490366057583</c:v>
                </c:pt>
                <c:pt idx="15">
                  <c:v>32.253597900265149</c:v>
                </c:pt>
                <c:pt idx="16">
                  <c:v>31.571155253426614</c:v>
                </c:pt>
                <c:pt idx="17">
                  <c:v>30.805567405412155</c:v>
                </c:pt>
                <c:pt idx="18">
                  <c:v>29.949039968637813</c:v>
                </c:pt>
                <c:pt idx="19">
                  <c:v>28.993779297850569</c:v>
                </c:pt>
                <c:pt idx="20">
                  <c:v>27.932271758752908</c:v>
                </c:pt>
                <c:pt idx="21">
                  <c:v>26.757660301268572</c:v>
                </c:pt>
                <c:pt idx="22">
                  <c:v>25.464237505816016</c:v>
                </c:pt>
                <c:pt idx="23">
                  <c:v>24.048073548797277</c:v>
                </c:pt>
                <c:pt idx="24">
                  <c:v>22.588849922702337</c:v>
                </c:pt>
                <c:pt idx="25">
                  <c:v>21.168767748344472</c:v>
                </c:pt>
                <c:pt idx="26">
                  <c:v>19.789416107438566</c:v>
                </c:pt>
                <c:pt idx="27">
                  <c:v>18.452316932328053</c:v>
                </c:pt>
                <c:pt idx="28">
                  <c:v>17.158915222458425</c:v>
                </c:pt>
                <c:pt idx="29">
                  <c:v>15.910568958459411</c:v>
                </c:pt>
                <c:pt idx="30">
                  <c:v>14.708538763673941</c:v>
                </c:pt>
                <c:pt idx="31">
                  <c:v>13.553977372519926</c:v>
                </c:pt>
                <c:pt idx="32">
                  <c:v>12.447918975464821</c:v>
                </c:pt>
                <c:pt idx="33">
                  <c:v>11.391268521634085</c:v>
                </c:pt>
                <c:pt idx="34">
                  <c:v>10.384791072156187</c:v>
                </c:pt>
                <c:pt idx="35">
                  <c:v>9.429101310238245</c:v>
                </c:pt>
                <c:pt idx="36">
                  <c:v>8.5246533276170045</c:v>
                </c:pt>
                <c:pt idx="37">
                  <c:v>7.671730821357416</c:v>
                </c:pt>
                <c:pt idx="38">
                  <c:v>6.8704378498598198</c:v>
                </c:pt>
                <c:pt idx="39">
                  <c:v>6.1206903122264773</c:v>
                </c:pt>
                <c:pt idx="40">
                  <c:v>5.4222083306173987</c:v>
                </c:pt>
                <c:pt idx="41">
                  <c:v>4.7745097306206805</c:v>
                </c:pt>
                <c:pt idx="42">
                  <c:v>4.1769048296239104</c:v>
                </c:pt>
                <c:pt idx="43">
                  <c:v>3.6284927572648162</c:v>
                </c:pt>
                <c:pt idx="44">
                  <c:v>3.1281595447164108</c:v>
                </c:pt>
                <c:pt idx="45">
                  <c:v>2.6745782301586574</c:v>
                </c:pt>
                <c:pt idx="46">
                  <c:v>2.2662112354887287</c:v>
                </c:pt>
                <c:pt idx="47">
                  <c:v>1.9013152731388312</c:v>
                </c:pt>
                <c:pt idx="48">
                  <c:v>1.5779490406124355</c:v>
                </c:pt>
                <c:pt idx="49">
                  <c:v>1.2939839525889771</c:v>
                </c:pt>
                <c:pt idx="50">
                  <c:v>1.0471181444762379</c:v>
                </c:pt>
                <c:pt idx="51">
                  <c:v>0.83489395507847608</c:v>
                </c:pt>
                <c:pt idx="52">
                  <c:v>0.65471905718827017</c:v>
                </c:pt>
                <c:pt idx="53">
                  <c:v>0.50389135055330248</c:v>
                </c:pt>
                <c:pt idx="54">
                  <c:v>0.37962765845837187</c:v>
                </c:pt>
                <c:pt idx="55">
                  <c:v>0.27909617314886259</c:v>
                </c:pt>
                <c:pt idx="56">
                  <c:v>0.19945247187054091</c:v>
                </c:pt>
                <c:pt idx="57">
                  <c:v>0.1378787689858689</c:v>
                </c:pt>
                <c:pt idx="58">
                  <c:v>9.1625874106863958E-2</c:v>
                </c:pt>
                <c:pt idx="59">
                  <c:v>5.8057084060221011E-2</c:v>
                </c:pt>
                <c:pt idx="60">
                  <c:v>3.4692939154167629E-2</c:v>
                </c:pt>
                <c:pt idx="61">
                  <c:v>1.925541162634763E-2</c:v>
                </c:pt>
                <c:pt idx="62">
                  <c:v>9.7096546792763833E-3</c:v>
                </c:pt>
                <c:pt idx="63">
                  <c:v>4.3009106565798051E-3</c:v>
                </c:pt>
                <c:pt idx="64">
                  <c:v>1.5835410441778586E-3</c:v>
                </c:pt>
                <c:pt idx="65">
                  <c:v>4.3838100640938984E-4</c:v>
                </c:pt>
                <c:pt idx="66">
                  <c:v>7.3716181667279022E-5</c:v>
                </c:pt>
                <c:pt idx="67">
                  <c:v>4.1053288001903086E-6</c:v>
                </c:pt>
                <c:pt idx="68">
                  <c:v>1.2950743084955573E-9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'5-9-1982'!$A$36:$A$167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'5-9-1982'!$G$36:$G$167</c:f>
              <c:numCache>
                <c:formatCode>#,#00</c:formatCode>
                <c:ptCount val="132"/>
                <c:pt idx="0">
                  <c:v>36.140941883673818</c:v>
                </c:pt>
                <c:pt idx="1">
                  <c:v>35.967358111399108</c:v>
                </c:pt>
                <c:pt idx="2">
                  <c:v>35.769833072561177</c:v>
                </c:pt>
                <c:pt idx="3">
                  <c:v>35.545198183298517</c:v>
                </c:pt>
                <c:pt idx="4">
                  <c:v>35.289906426940881</c:v>
                </c:pt>
                <c:pt idx="5">
                  <c:v>35</c:v>
                </c:pt>
                <c:pt idx="6">
                  <c:v>34.671079543749535</c:v>
                </c:pt>
                <c:pt idx="7">
                  <c:v>34.298276886262833</c:v>
                </c:pt>
                <c:pt idx="8">
                  <c:v>33.876233920038842</c:v>
                </c:pt>
                <c:pt idx="9">
                  <c:v>33.399091126753447</c:v>
                </c:pt>
                <c:pt idx="10">
                  <c:v>32.860490366057583</c:v>
                </c:pt>
                <c:pt idx="11">
                  <c:v>32.253597900265149</c:v>
                </c:pt>
                <c:pt idx="12">
                  <c:v>31.571155253426614</c:v>
                </c:pt>
                <c:pt idx="13">
                  <c:v>30.805567405412155</c:v>
                </c:pt>
                <c:pt idx="14">
                  <c:v>29.949039968637813</c:v>
                </c:pt>
                <c:pt idx="15">
                  <c:v>28.993779297850569</c:v>
                </c:pt>
                <c:pt idx="16">
                  <c:v>27.932271758752908</c:v>
                </c:pt>
                <c:pt idx="17">
                  <c:v>26.757660301268572</c:v>
                </c:pt>
                <c:pt idx="18">
                  <c:v>25.464237505816016</c:v>
                </c:pt>
                <c:pt idx="19">
                  <c:v>24.048073548797277</c:v>
                </c:pt>
                <c:pt idx="20">
                  <c:v>22.588849922702337</c:v>
                </c:pt>
                <c:pt idx="21">
                  <c:v>21.168767748344472</c:v>
                </c:pt>
                <c:pt idx="22">
                  <c:v>19.789416107438566</c:v>
                </c:pt>
                <c:pt idx="23">
                  <c:v>18.452316932328053</c:v>
                </c:pt>
                <c:pt idx="24">
                  <c:v>17.158915222458425</c:v>
                </c:pt>
                <c:pt idx="25">
                  <c:v>15.910568958459411</c:v>
                </c:pt>
                <c:pt idx="26">
                  <c:v>14.708538763673941</c:v>
                </c:pt>
                <c:pt idx="27">
                  <c:v>13.553977372519926</c:v>
                </c:pt>
                <c:pt idx="28">
                  <c:v>12.447918975464821</c:v>
                </c:pt>
                <c:pt idx="29">
                  <c:v>11.391268521634085</c:v>
                </c:pt>
                <c:pt idx="30">
                  <c:v>10.384791072156187</c:v>
                </c:pt>
                <c:pt idx="31">
                  <c:v>9.429101310238245</c:v>
                </c:pt>
                <c:pt idx="32">
                  <c:v>8.5246533276170045</c:v>
                </c:pt>
                <c:pt idx="33">
                  <c:v>7.671730821357416</c:v>
                </c:pt>
                <c:pt idx="34">
                  <c:v>6.8704378498598198</c:v>
                </c:pt>
                <c:pt idx="35">
                  <c:v>6.1206903122264773</c:v>
                </c:pt>
                <c:pt idx="36">
                  <c:v>5.4222083306173987</c:v>
                </c:pt>
                <c:pt idx="37">
                  <c:v>4.7745097306206805</c:v>
                </c:pt>
                <c:pt idx="38">
                  <c:v>4.1769048296239104</c:v>
                </c:pt>
                <c:pt idx="39">
                  <c:v>3.6284927572648162</c:v>
                </c:pt>
                <c:pt idx="40">
                  <c:v>3.1281595447164108</c:v>
                </c:pt>
                <c:pt idx="41">
                  <c:v>2.6745782301586574</c:v>
                </c:pt>
                <c:pt idx="42">
                  <c:v>2.2662112354887287</c:v>
                </c:pt>
                <c:pt idx="43">
                  <c:v>1.9013152731388312</c:v>
                </c:pt>
                <c:pt idx="44">
                  <c:v>1.5779490406124355</c:v>
                </c:pt>
                <c:pt idx="45">
                  <c:v>1.2939839525889771</c:v>
                </c:pt>
                <c:pt idx="46">
                  <c:v>1.0471181444762379</c:v>
                </c:pt>
                <c:pt idx="47">
                  <c:v>0.83489395507847608</c:v>
                </c:pt>
                <c:pt idx="48">
                  <c:v>0.65471905718827017</c:v>
                </c:pt>
                <c:pt idx="49">
                  <c:v>0.50389135055330248</c:v>
                </c:pt>
                <c:pt idx="50">
                  <c:v>0.37962765845837187</c:v>
                </c:pt>
                <c:pt idx="51">
                  <c:v>0.27909617314886259</c:v>
                </c:pt>
                <c:pt idx="52">
                  <c:v>0.19945247187054091</c:v>
                </c:pt>
                <c:pt idx="53">
                  <c:v>0.1378787689858689</c:v>
                </c:pt>
                <c:pt idx="54">
                  <c:v>9.1625874106863958E-2</c:v>
                </c:pt>
                <c:pt idx="55">
                  <c:v>5.8057084060221011E-2</c:v>
                </c:pt>
                <c:pt idx="56">
                  <c:v>3.4692939154167629E-2</c:v>
                </c:pt>
                <c:pt idx="57">
                  <c:v>1.925541162634763E-2</c:v>
                </c:pt>
                <c:pt idx="58">
                  <c:v>9.7096546792763833E-3</c:v>
                </c:pt>
                <c:pt idx="59">
                  <c:v>4.3009106565798051E-3</c:v>
                </c:pt>
                <c:pt idx="60">
                  <c:v>1.5835410441778586E-3</c:v>
                </c:pt>
                <c:pt idx="61">
                  <c:v>4.3838100640938984E-4</c:v>
                </c:pt>
                <c:pt idx="62">
                  <c:v>7.3716181667279022E-5</c:v>
                </c:pt>
                <c:pt idx="63">
                  <c:v>4.1053288001903086E-6</c:v>
                </c:pt>
                <c:pt idx="64">
                  <c:v>1.2950743084955573E-9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'5-9-1982'!$H$41:$H$167</c:f>
              <c:numCache>
                <c:formatCode>General</c:formatCode>
                <c:ptCount val="127"/>
                <c:pt idx="0">
                  <c:v>-3500</c:v>
                </c:pt>
                <c:pt idx="1">
                  <c:v>-2500</c:v>
                </c:pt>
                <c:pt idx="2">
                  <c:v>-1500</c:v>
                </c:pt>
                <c:pt idx="3">
                  <c:v>-500</c:v>
                </c:pt>
                <c:pt idx="4">
                  <c:v>500</c:v>
                </c:pt>
                <c:pt idx="5">
                  <c:v>1500</c:v>
                </c:pt>
                <c:pt idx="6">
                  <c:v>2500</c:v>
                </c:pt>
                <c:pt idx="7">
                  <c:v>3500</c:v>
                </c:pt>
                <c:pt idx="8">
                  <c:v>4500</c:v>
                </c:pt>
                <c:pt idx="9">
                  <c:v>5500</c:v>
                </c:pt>
                <c:pt idx="10">
                  <c:v>6500</c:v>
                </c:pt>
                <c:pt idx="11">
                  <c:v>7500</c:v>
                </c:pt>
                <c:pt idx="12">
                  <c:v>8500</c:v>
                </c:pt>
                <c:pt idx="13">
                  <c:v>9500</c:v>
                </c:pt>
                <c:pt idx="14">
                  <c:v>10500</c:v>
                </c:pt>
                <c:pt idx="15">
                  <c:v>11500</c:v>
                </c:pt>
                <c:pt idx="16">
                  <c:v>12500</c:v>
                </c:pt>
                <c:pt idx="17">
                  <c:v>13500</c:v>
                </c:pt>
                <c:pt idx="18">
                  <c:v>14500</c:v>
                </c:pt>
                <c:pt idx="19">
                  <c:v>15500</c:v>
                </c:pt>
                <c:pt idx="20">
                  <c:v>16500</c:v>
                </c:pt>
                <c:pt idx="21">
                  <c:v>17500</c:v>
                </c:pt>
                <c:pt idx="22">
                  <c:v>18500</c:v>
                </c:pt>
                <c:pt idx="23">
                  <c:v>19500</c:v>
                </c:pt>
                <c:pt idx="24">
                  <c:v>20500</c:v>
                </c:pt>
                <c:pt idx="25">
                  <c:v>21500</c:v>
                </c:pt>
                <c:pt idx="26">
                  <c:v>22500</c:v>
                </c:pt>
                <c:pt idx="27">
                  <c:v>23500</c:v>
                </c:pt>
                <c:pt idx="28">
                  <c:v>24500</c:v>
                </c:pt>
                <c:pt idx="29">
                  <c:v>25500</c:v>
                </c:pt>
                <c:pt idx="30">
                  <c:v>26500</c:v>
                </c:pt>
                <c:pt idx="31">
                  <c:v>27500</c:v>
                </c:pt>
                <c:pt idx="32">
                  <c:v>28500</c:v>
                </c:pt>
                <c:pt idx="33">
                  <c:v>29500</c:v>
                </c:pt>
                <c:pt idx="34">
                  <c:v>30500</c:v>
                </c:pt>
                <c:pt idx="35">
                  <c:v>31500</c:v>
                </c:pt>
                <c:pt idx="36">
                  <c:v>32500</c:v>
                </c:pt>
                <c:pt idx="37">
                  <c:v>33500</c:v>
                </c:pt>
                <c:pt idx="38">
                  <c:v>34500</c:v>
                </c:pt>
                <c:pt idx="39">
                  <c:v>35500</c:v>
                </c:pt>
                <c:pt idx="40">
                  <c:v>36500</c:v>
                </c:pt>
                <c:pt idx="41">
                  <c:v>37500</c:v>
                </c:pt>
                <c:pt idx="42">
                  <c:v>38500</c:v>
                </c:pt>
                <c:pt idx="43">
                  <c:v>39500</c:v>
                </c:pt>
                <c:pt idx="44">
                  <c:v>40500</c:v>
                </c:pt>
                <c:pt idx="45">
                  <c:v>41500</c:v>
                </c:pt>
                <c:pt idx="46">
                  <c:v>42500</c:v>
                </c:pt>
                <c:pt idx="47">
                  <c:v>43500</c:v>
                </c:pt>
                <c:pt idx="48">
                  <c:v>44500</c:v>
                </c:pt>
                <c:pt idx="49">
                  <c:v>45500</c:v>
                </c:pt>
                <c:pt idx="50">
                  <c:v>46500</c:v>
                </c:pt>
                <c:pt idx="51">
                  <c:v>47500</c:v>
                </c:pt>
                <c:pt idx="52">
                  <c:v>48500</c:v>
                </c:pt>
                <c:pt idx="53">
                  <c:v>49500</c:v>
                </c:pt>
                <c:pt idx="54">
                  <c:v>50500</c:v>
                </c:pt>
                <c:pt idx="55">
                  <c:v>51500</c:v>
                </c:pt>
                <c:pt idx="56">
                  <c:v>52500</c:v>
                </c:pt>
                <c:pt idx="57">
                  <c:v>53500</c:v>
                </c:pt>
                <c:pt idx="58">
                  <c:v>54500</c:v>
                </c:pt>
                <c:pt idx="59">
                  <c:v>55500</c:v>
                </c:pt>
                <c:pt idx="60">
                  <c:v>56500</c:v>
                </c:pt>
                <c:pt idx="61">
                  <c:v>57500</c:v>
                </c:pt>
                <c:pt idx="62">
                  <c:v>58500</c:v>
                </c:pt>
                <c:pt idx="63">
                  <c:v>59500</c:v>
                </c:pt>
                <c:pt idx="64">
                  <c:v>60500</c:v>
                </c:pt>
                <c:pt idx="65">
                  <c:v>61500</c:v>
                </c:pt>
                <c:pt idx="66">
                  <c:v>62500</c:v>
                </c:pt>
                <c:pt idx="67">
                  <c:v>63500</c:v>
                </c:pt>
                <c:pt idx="68">
                  <c:v>64500</c:v>
                </c:pt>
                <c:pt idx="69">
                  <c:v>65500</c:v>
                </c:pt>
                <c:pt idx="70">
                  <c:v>66500</c:v>
                </c:pt>
                <c:pt idx="71">
                  <c:v>67500</c:v>
                </c:pt>
                <c:pt idx="72">
                  <c:v>68500</c:v>
                </c:pt>
                <c:pt idx="73">
                  <c:v>69500</c:v>
                </c:pt>
                <c:pt idx="74">
                  <c:v>70500</c:v>
                </c:pt>
                <c:pt idx="75">
                  <c:v>71500</c:v>
                </c:pt>
                <c:pt idx="76">
                  <c:v>72500</c:v>
                </c:pt>
                <c:pt idx="77">
                  <c:v>73500</c:v>
                </c:pt>
                <c:pt idx="78">
                  <c:v>74500</c:v>
                </c:pt>
                <c:pt idx="79">
                  <c:v>75500</c:v>
                </c:pt>
                <c:pt idx="80">
                  <c:v>76500</c:v>
                </c:pt>
                <c:pt idx="81">
                  <c:v>77500</c:v>
                </c:pt>
                <c:pt idx="82">
                  <c:v>78500</c:v>
                </c:pt>
                <c:pt idx="83">
                  <c:v>79500</c:v>
                </c:pt>
                <c:pt idx="84">
                  <c:v>80500</c:v>
                </c:pt>
                <c:pt idx="85">
                  <c:v>81500</c:v>
                </c:pt>
                <c:pt idx="86">
                  <c:v>82500</c:v>
                </c:pt>
                <c:pt idx="87">
                  <c:v>83500</c:v>
                </c:pt>
                <c:pt idx="88">
                  <c:v>84500</c:v>
                </c:pt>
                <c:pt idx="89">
                  <c:v>85500</c:v>
                </c:pt>
                <c:pt idx="90">
                  <c:v>86500</c:v>
                </c:pt>
                <c:pt idx="91">
                  <c:v>87500</c:v>
                </c:pt>
                <c:pt idx="92">
                  <c:v>88500</c:v>
                </c:pt>
                <c:pt idx="93">
                  <c:v>89500</c:v>
                </c:pt>
                <c:pt idx="94">
                  <c:v>90500</c:v>
                </c:pt>
                <c:pt idx="95">
                  <c:v>91500</c:v>
                </c:pt>
                <c:pt idx="96">
                  <c:v>92500</c:v>
                </c:pt>
                <c:pt idx="97">
                  <c:v>93500</c:v>
                </c:pt>
                <c:pt idx="98">
                  <c:v>94500</c:v>
                </c:pt>
                <c:pt idx="99">
                  <c:v>95500</c:v>
                </c:pt>
                <c:pt idx="100">
                  <c:v>96500</c:v>
                </c:pt>
                <c:pt idx="101">
                  <c:v>97500</c:v>
                </c:pt>
                <c:pt idx="102">
                  <c:v>98500</c:v>
                </c:pt>
                <c:pt idx="103">
                  <c:v>99500</c:v>
                </c:pt>
                <c:pt idx="104">
                  <c:v>100500</c:v>
                </c:pt>
                <c:pt idx="105">
                  <c:v>101500</c:v>
                </c:pt>
                <c:pt idx="106">
                  <c:v>102500</c:v>
                </c:pt>
                <c:pt idx="107">
                  <c:v>103500</c:v>
                </c:pt>
                <c:pt idx="108">
                  <c:v>104500</c:v>
                </c:pt>
                <c:pt idx="109">
                  <c:v>105500</c:v>
                </c:pt>
                <c:pt idx="110">
                  <c:v>106500</c:v>
                </c:pt>
                <c:pt idx="111">
                  <c:v>107500</c:v>
                </c:pt>
                <c:pt idx="112">
                  <c:v>108500</c:v>
                </c:pt>
                <c:pt idx="113">
                  <c:v>109500</c:v>
                </c:pt>
                <c:pt idx="114">
                  <c:v>110500</c:v>
                </c:pt>
                <c:pt idx="115">
                  <c:v>111500</c:v>
                </c:pt>
                <c:pt idx="116">
                  <c:v>112500</c:v>
                </c:pt>
                <c:pt idx="117">
                  <c:v>113500</c:v>
                </c:pt>
                <c:pt idx="118">
                  <c:v>114500</c:v>
                </c:pt>
                <c:pt idx="119">
                  <c:v>115500</c:v>
                </c:pt>
                <c:pt idx="120">
                  <c:v>116500</c:v>
                </c:pt>
                <c:pt idx="121">
                  <c:v>117500</c:v>
                </c:pt>
                <c:pt idx="122">
                  <c:v>118500</c:v>
                </c:pt>
                <c:pt idx="123">
                  <c:v>119500</c:v>
                </c:pt>
                <c:pt idx="124">
                  <c:v>120500</c:v>
                </c:pt>
                <c:pt idx="125">
                  <c:v>121500</c:v>
                </c:pt>
                <c:pt idx="126">
                  <c:v>122500</c:v>
                </c:pt>
              </c:numCache>
            </c:numRef>
          </c:xVal>
          <c:yVal>
            <c:numRef>
              <c:f>'5-9-1982'!$G$41:$G$167</c:f>
              <c:numCache>
                <c:formatCode>#,#00</c:formatCode>
                <c:ptCount val="127"/>
                <c:pt idx="0">
                  <c:v>35</c:v>
                </c:pt>
                <c:pt idx="1">
                  <c:v>34.671079543749535</c:v>
                </c:pt>
                <c:pt idx="2">
                  <c:v>34.298276886262833</c:v>
                </c:pt>
                <c:pt idx="3">
                  <c:v>33.876233920038842</c:v>
                </c:pt>
                <c:pt idx="4">
                  <c:v>33.399091126753447</c:v>
                </c:pt>
                <c:pt idx="5">
                  <c:v>32.860490366057583</c:v>
                </c:pt>
                <c:pt idx="6">
                  <c:v>32.253597900265149</c:v>
                </c:pt>
                <c:pt idx="7">
                  <c:v>31.571155253426614</c:v>
                </c:pt>
                <c:pt idx="8">
                  <c:v>30.805567405412155</c:v>
                </c:pt>
                <c:pt idx="9">
                  <c:v>29.949039968637813</c:v>
                </c:pt>
                <c:pt idx="10">
                  <c:v>28.993779297850569</c:v>
                </c:pt>
                <c:pt idx="11">
                  <c:v>27.932271758752908</c:v>
                </c:pt>
                <c:pt idx="12">
                  <c:v>26.757660301268572</c:v>
                </c:pt>
                <c:pt idx="13">
                  <c:v>25.464237505816016</c:v>
                </c:pt>
                <c:pt idx="14">
                  <c:v>24.048073548797277</c:v>
                </c:pt>
                <c:pt idx="15">
                  <c:v>22.588849922702337</c:v>
                </c:pt>
                <c:pt idx="16">
                  <c:v>21.168767748344472</c:v>
                </c:pt>
                <c:pt idx="17">
                  <c:v>19.789416107438566</c:v>
                </c:pt>
                <c:pt idx="18">
                  <c:v>18.452316932328053</c:v>
                </c:pt>
                <c:pt idx="19">
                  <c:v>17.158915222458425</c:v>
                </c:pt>
                <c:pt idx="20">
                  <c:v>15.910568958459411</c:v>
                </c:pt>
                <c:pt idx="21">
                  <c:v>14.708538763673941</c:v>
                </c:pt>
                <c:pt idx="22">
                  <c:v>13.553977372519926</c:v>
                </c:pt>
                <c:pt idx="23">
                  <c:v>12.447918975464821</c:v>
                </c:pt>
                <c:pt idx="24">
                  <c:v>11.391268521634085</c:v>
                </c:pt>
                <c:pt idx="25">
                  <c:v>10.384791072156187</c:v>
                </c:pt>
                <c:pt idx="26">
                  <c:v>9.429101310238245</c:v>
                </c:pt>
                <c:pt idx="27">
                  <c:v>8.5246533276170045</c:v>
                </c:pt>
                <c:pt idx="28">
                  <c:v>7.671730821357416</c:v>
                </c:pt>
                <c:pt idx="29">
                  <c:v>6.8704378498598198</c:v>
                </c:pt>
                <c:pt idx="30">
                  <c:v>6.1206903122264773</c:v>
                </c:pt>
                <c:pt idx="31">
                  <c:v>5.4222083306173987</c:v>
                </c:pt>
                <c:pt idx="32">
                  <c:v>4.7745097306206805</c:v>
                </c:pt>
                <c:pt idx="33">
                  <c:v>4.1769048296239104</c:v>
                </c:pt>
                <c:pt idx="34">
                  <c:v>3.6284927572648162</c:v>
                </c:pt>
                <c:pt idx="35">
                  <c:v>3.1281595447164108</c:v>
                </c:pt>
                <c:pt idx="36">
                  <c:v>2.6745782301586574</c:v>
                </c:pt>
                <c:pt idx="37">
                  <c:v>2.2662112354887287</c:v>
                </c:pt>
                <c:pt idx="38">
                  <c:v>1.9013152731388312</c:v>
                </c:pt>
                <c:pt idx="39">
                  <c:v>1.5779490406124355</c:v>
                </c:pt>
                <c:pt idx="40">
                  <c:v>1.2939839525889771</c:v>
                </c:pt>
                <c:pt idx="41">
                  <c:v>1.0471181444762379</c:v>
                </c:pt>
                <c:pt idx="42">
                  <c:v>0.83489395507847608</c:v>
                </c:pt>
                <c:pt idx="43">
                  <c:v>0.65471905718827017</c:v>
                </c:pt>
                <c:pt idx="44">
                  <c:v>0.50389135055330248</c:v>
                </c:pt>
                <c:pt idx="45">
                  <c:v>0.37962765845837187</c:v>
                </c:pt>
                <c:pt idx="46">
                  <c:v>0.27909617314886259</c:v>
                </c:pt>
                <c:pt idx="47">
                  <c:v>0.19945247187054091</c:v>
                </c:pt>
                <c:pt idx="48">
                  <c:v>0.1378787689858689</c:v>
                </c:pt>
                <c:pt idx="49">
                  <c:v>9.1625874106863958E-2</c:v>
                </c:pt>
                <c:pt idx="50">
                  <c:v>5.8057084060221011E-2</c:v>
                </c:pt>
                <c:pt idx="51">
                  <c:v>3.4692939154167629E-2</c:v>
                </c:pt>
                <c:pt idx="52">
                  <c:v>1.925541162634763E-2</c:v>
                </c:pt>
                <c:pt idx="53">
                  <c:v>9.7096546792763833E-3</c:v>
                </c:pt>
                <c:pt idx="54">
                  <c:v>4.3009106565798051E-3</c:v>
                </c:pt>
                <c:pt idx="55">
                  <c:v>1.5835410441778586E-3</c:v>
                </c:pt>
                <c:pt idx="56">
                  <c:v>4.3838100640938984E-4</c:v>
                </c:pt>
                <c:pt idx="57">
                  <c:v>7.3716181667279022E-5</c:v>
                </c:pt>
                <c:pt idx="58">
                  <c:v>4.1053288001903086E-6</c:v>
                </c:pt>
                <c:pt idx="59">
                  <c:v>1.2950743084955573E-9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421824"/>
        <c:axId val="125428096"/>
      </c:scatterChart>
      <c:valAx>
        <c:axId val="125421824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5428096"/>
        <c:crosses val="autoZero"/>
        <c:crossBetween val="midCat"/>
      </c:valAx>
      <c:valAx>
        <c:axId val="12542809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542182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Incomati 23-6-1993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'23-6-1993'!$F$5:$F$25</c:f>
              <c:numCache>
                <c:formatCode>General</c:formatCode>
                <c:ptCount val="21"/>
                <c:pt idx="0">
                  <c:v>0</c:v>
                </c:pt>
                <c:pt idx="1">
                  <c:v>1800</c:v>
                </c:pt>
                <c:pt idx="2">
                  <c:v>5900</c:v>
                </c:pt>
                <c:pt idx="3">
                  <c:v>7500</c:v>
                </c:pt>
                <c:pt idx="4">
                  <c:v>11800</c:v>
                </c:pt>
                <c:pt idx="5">
                  <c:v>14200</c:v>
                </c:pt>
                <c:pt idx="6">
                  <c:v>15100</c:v>
                </c:pt>
                <c:pt idx="7">
                  <c:v>17800</c:v>
                </c:pt>
                <c:pt idx="8">
                  <c:v>18700</c:v>
                </c:pt>
                <c:pt idx="9">
                  <c:v>19600</c:v>
                </c:pt>
                <c:pt idx="10">
                  <c:v>22700</c:v>
                </c:pt>
                <c:pt idx="11">
                  <c:v>25700</c:v>
                </c:pt>
                <c:pt idx="12">
                  <c:v>27100</c:v>
                </c:pt>
                <c:pt idx="13">
                  <c:v>28700</c:v>
                </c:pt>
                <c:pt idx="14">
                  <c:v>31700</c:v>
                </c:pt>
                <c:pt idx="15">
                  <c:v>34400</c:v>
                </c:pt>
                <c:pt idx="16">
                  <c:v>36200</c:v>
                </c:pt>
                <c:pt idx="17">
                  <c:v>38700</c:v>
                </c:pt>
                <c:pt idx="18">
                  <c:v>40900</c:v>
                </c:pt>
                <c:pt idx="19">
                  <c:v>41600</c:v>
                </c:pt>
                <c:pt idx="20">
                  <c:v>44700</c:v>
                </c:pt>
              </c:numCache>
            </c:numRef>
          </c:xVal>
          <c:yVal>
            <c:numRef>
              <c:f>'23-6-1993'!$G$5:$G$25</c:f>
              <c:numCache>
                <c:formatCode>0.00</c:formatCode>
                <c:ptCount val="21"/>
                <c:pt idx="0">
                  <c:v>35.5</c:v>
                </c:pt>
                <c:pt idx="1">
                  <c:v>35.5</c:v>
                </c:pt>
                <c:pt idx="2">
                  <c:v>33.6</c:v>
                </c:pt>
                <c:pt idx="3">
                  <c:v>31</c:v>
                </c:pt>
                <c:pt idx="4">
                  <c:v>29</c:v>
                </c:pt>
                <c:pt idx="5" formatCode="General">
                  <c:v>24.77</c:v>
                </c:pt>
                <c:pt idx="6">
                  <c:v>20.7</c:v>
                </c:pt>
                <c:pt idx="7">
                  <c:v>16.75</c:v>
                </c:pt>
                <c:pt idx="8">
                  <c:v>14.79</c:v>
                </c:pt>
                <c:pt idx="9">
                  <c:v>14.36</c:v>
                </c:pt>
                <c:pt idx="10">
                  <c:v>9.9</c:v>
                </c:pt>
                <c:pt idx="11">
                  <c:v>6.4</c:v>
                </c:pt>
                <c:pt idx="12">
                  <c:v>4.5</c:v>
                </c:pt>
                <c:pt idx="13">
                  <c:v>3.4</c:v>
                </c:pt>
                <c:pt idx="14">
                  <c:v>2.2000000000000002</c:v>
                </c:pt>
                <c:pt idx="15">
                  <c:v>1.2</c:v>
                </c:pt>
                <c:pt idx="16">
                  <c:v>0.9</c:v>
                </c:pt>
                <c:pt idx="17">
                  <c:v>0.6</c:v>
                </c:pt>
                <c:pt idx="18">
                  <c:v>0.4</c:v>
                </c:pt>
                <c:pt idx="19">
                  <c:v>0.2</c:v>
                </c:pt>
                <c:pt idx="20">
                  <c:v>0.1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'23-6-1993'!$H$5:$H$25</c:f>
              <c:numCache>
                <c:formatCode>General</c:formatCode>
                <c:ptCount val="21"/>
                <c:pt idx="0">
                  <c:v>11800</c:v>
                </c:pt>
                <c:pt idx="1">
                  <c:v>14200</c:v>
                </c:pt>
                <c:pt idx="2">
                  <c:v>16400</c:v>
                </c:pt>
                <c:pt idx="3">
                  <c:v>17800</c:v>
                </c:pt>
                <c:pt idx="4">
                  <c:v>18700</c:v>
                </c:pt>
                <c:pt idx="5">
                  <c:v>19600</c:v>
                </c:pt>
                <c:pt idx="6">
                  <c:v>22700</c:v>
                </c:pt>
                <c:pt idx="7">
                  <c:v>25700</c:v>
                </c:pt>
                <c:pt idx="8">
                  <c:v>27100</c:v>
                </c:pt>
                <c:pt idx="9">
                  <c:v>31700</c:v>
                </c:pt>
              </c:numCache>
            </c:numRef>
          </c:xVal>
          <c:yVal>
            <c:numRef>
              <c:f>'23-6-1993'!$I$5:$I$25</c:f>
              <c:numCache>
                <c:formatCode>0.00</c:formatCode>
                <c:ptCount val="21"/>
                <c:pt idx="0">
                  <c:v>13.7</c:v>
                </c:pt>
                <c:pt idx="1">
                  <c:v>10</c:v>
                </c:pt>
                <c:pt idx="2">
                  <c:v>7.9</c:v>
                </c:pt>
                <c:pt idx="3">
                  <c:v>5.9</c:v>
                </c:pt>
                <c:pt idx="4">
                  <c:v>4.9000000000000004</c:v>
                </c:pt>
                <c:pt idx="5">
                  <c:v>5</c:v>
                </c:pt>
                <c:pt idx="6">
                  <c:v>3</c:v>
                </c:pt>
                <c:pt idx="7">
                  <c:v>1.5</c:v>
                </c:pt>
                <c:pt idx="8">
                  <c:v>1</c:v>
                </c:pt>
                <c:pt idx="9" formatCode="General">
                  <c:v>0.4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'23-6-1993'!$I$35:$I$170</c:f>
              <c:numCache>
                <c:formatCode>General</c:formatCode>
                <c:ptCount val="136"/>
                <c:pt idx="0">
                  <c:v>-14000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  <c:pt idx="132">
                  <c:v>127000</c:v>
                </c:pt>
                <c:pt idx="133">
                  <c:v>128000</c:v>
                </c:pt>
                <c:pt idx="134">
                  <c:v>129000</c:v>
                </c:pt>
                <c:pt idx="135">
                  <c:v>130000</c:v>
                </c:pt>
              </c:numCache>
            </c:numRef>
          </c:xVal>
          <c:yVal>
            <c:numRef>
              <c:f>'23-6-1993'!$G$35:$G$170</c:f>
              <c:numCache>
                <c:formatCode>#,#00</c:formatCode>
                <c:ptCount val="136"/>
                <c:pt idx="0">
                  <c:v>38.84179171468589</c:v>
                </c:pt>
                <c:pt idx="1">
                  <c:v>37.738687044792584</c:v>
                </c:pt>
                <c:pt idx="2">
                  <c:v>37.527958674191886</c:v>
                </c:pt>
                <c:pt idx="3">
                  <c:v>37.288327368219406</c:v>
                </c:pt>
                <c:pt idx="4">
                  <c:v>37.016017358699152</c:v>
                </c:pt>
                <c:pt idx="5">
                  <c:v>36.706817450003612</c:v>
                </c:pt>
                <c:pt idx="6">
                  <c:v>36.356049048661582</c:v>
                </c:pt>
                <c:pt idx="7">
                  <c:v>35.95853817696829</c:v>
                </c:pt>
                <c:pt idx="8">
                  <c:v>35.508594330906654</c:v>
                </c:pt>
                <c:pt idx="9">
                  <c:v>35</c:v>
                </c:pt>
                <c:pt idx="10">
                  <c:v>34.426015858144162</c:v>
                </c:pt>
                <c:pt idx="11">
                  <c:v>33.779408091426653</c:v>
                </c:pt>
                <c:pt idx="12">
                  <c:v>33.052506073010399</c:v>
                </c:pt>
                <c:pt idx="13">
                  <c:v>32.237300626852544</c:v>
                </c:pt>
                <c:pt idx="14">
                  <c:v>31.325595403192459</c:v>
                </c:pt>
                <c:pt idx="15">
                  <c:v>30.309226315880487</c:v>
                </c:pt>
                <c:pt idx="16">
                  <c:v>29.180366356799038</c:v>
                </c:pt>
                <c:pt idx="17">
                  <c:v>27.931935038059901</c:v>
                </c:pt>
                <c:pt idx="18">
                  <c:v>26.558132615092241</c:v>
                </c:pt>
                <c:pt idx="19">
                  <c:v>25.055118176071428</c:v>
                </c:pt>
                <c:pt idx="20">
                  <c:v>23.421846254957458</c:v>
                </c:pt>
                <c:pt idx="21">
                  <c:v>21.661066863230602</c:v>
                </c:pt>
                <c:pt idx="22">
                  <c:v>19.780476072603644</c:v>
                </c:pt>
                <c:pt idx="23">
                  <c:v>17.793975131987025</c:v>
                </c:pt>
                <c:pt idx="24">
                  <c:v>15.829546104480515</c:v>
                </c:pt>
                <c:pt idx="25">
                  <c:v>14.001603976326585</c:v>
                </c:pt>
                <c:pt idx="26">
                  <c:v>12.308719010184454</c:v>
                </c:pt>
                <c:pt idx="27">
                  <c:v>10.748904880485787</c:v>
                </c:pt>
                <c:pt idx="28">
                  <c:v>9.3196100267763917</c:v>
                </c:pt>
                <c:pt idx="29">
                  <c:v>8.0177138959278906</c:v>
                </c:pt>
                <c:pt idx="30">
                  <c:v>6.8395287393303956</c:v>
                </c:pt>
                <c:pt idx="31">
                  <c:v>5.7808076492896419</c:v>
                </c:pt>
                <c:pt idx="32">
                  <c:v>4.8367595258308693</c:v>
                </c:pt>
                <c:pt idx="33">
                  <c:v>4.0020716576211095</c:v>
                </c:pt>
                <c:pt idx="34">
                  <c:v>3.270940574769992</c:v>
                </c:pt>
                <c:pt idx="35">
                  <c:v>2.637111782088462</c:v>
                </c:pt>
                <c:pt idx="36">
                  <c:v>2.0939289033106721</c:v>
                </c:pt>
                <c:pt idx="37">
                  <c:v>1.6343926530999748</c:v>
                </c:pt>
                <c:pt idx="38">
                  <c:v>1.2512298964341408</c:v>
                </c:pt>
                <c:pt idx="39">
                  <c:v>0.93697284484909837</c:v>
                </c:pt>
                <c:pt idx="40">
                  <c:v>0.68404816502796628</c:v>
                </c:pt>
                <c:pt idx="41">
                  <c:v>0.48487542446752235</c:v>
                </c:pt>
                <c:pt idx="42">
                  <c:v>0.33197385635630849</c:v>
                </c:pt>
                <c:pt idx="43">
                  <c:v>0.21807587374056717</c:v>
                </c:pt>
                <c:pt idx="44">
                  <c:v>0.13624508099154176</c:v>
                </c:pt>
                <c:pt idx="45">
                  <c:v>7.9995694602127534E-2</c:v>
                </c:pt>
                <c:pt idx="46">
                  <c:v>4.3409267626271217E-2</c:v>
                </c:pt>
                <c:pt idx="47">
                  <c:v>2.1243380351517616E-2</c:v>
                </c:pt>
                <c:pt idx="48">
                  <c:v>9.0254766394344283E-3</c:v>
                </c:pt>
                <c:pt idx="49">
                  <c:v>3.1232474445354137E-3</c:v>
                </c:pt>
                <c:pt idx="50">
                  <c:v>7.8084020590536295E-4</c:v>
                </c:pt>
                <c:pt idx="51">
                  <c:v>1.0764718428607835E-4</c:v>
                </c:pt>
                <c:pt idx="52">
                  <c:v>3.430546588217953E-6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'23-6-1993'!$A$39:$A$170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'23-6-1993'!$G$39:$G$170</c:f>
              <c:numCache>
                <c:formatCode>#,#00</c:formatCode>
                <c:ptCount val="132"/>
                <c:pt idx="0">
                  <c:v>37.016017358699152</c:v>
                </c:pt>
                <c:pt idx="1">
                  <c:v>36.706817450003612</c:v>
                </c:pt>
                <c:pt idx="2">
                  <c:v>36.356049048661582</c:v>
                </c:pt>
                <c:pt idx="3">
                  <c:v>35.95853817696829</c:v>
                </c:pt>
                <c:pt idx="4">
                  <c:v>35.508594330906654</c:v>
                </c:pt>
                <c:pt idx="5">
                  <c:v>35</c:v>
                </c:pt>
                <c:pt idx="6">
                  <c:v>34.426015858144162</c:v>
                </c:pt>
                <c:pt idx="7">
                  <c:v>33.779408091426653</c:v>
                </c:pt>
                <c:pt idx="8">
                  <c:v>33.052506073010399</c:v>
                </c:pt>
                <c:pt idx="9">
                  <c:v>32.237300626852544</c:v>
                </c:pt>
                <c:pt idx="10">
                  <c:v>31.325595403192459</c:v>
                </c:pt>
                <c:pt idx="11">
                  <c:v>30.309226315880487</c:v>
                </c:pt>
                <c:pt idx="12">
                  <c:v>29.180366356799038</c:v>
                </c:pt>
                <c:pt idx="13">
                  <c:v>27.931935038059901</c:v>
                </c:pt>
                <c:pt idx="14">
                  <c:v>26.558132615092241</c:v>
                </c:pt>
                <c:pt idx="15">
                  <c:v>25.055118176071428</c:v>
                </c:pt>
                <c:pt idx="16">
                  <c:v>23.421846254957458</c:v>
                </c:pt>
                <c:pt idx="17">
                  <c:v>21.661066863230602</c:v>
                </c:pt>
                <c:pt idx="18">
                  <c:v>19.780476072603644</c:v>
                </c:pt>
                <c:pt idx="19">
                  <c:v>17.793975131987025</c:v>
                </c:pt>
                <c:pt idx="20">
                  <c:v>15.829546104480515</c:v>
                </c:pt>
                <c:pt idx="21">
                  <c:v>14.001603976326585</c:v>
                </c:pt>
                <c:pt idx="22">
                  <c:v>12.308719010184454</c:v>
                </c:pt>
                <c:pt idx="23">
                  <c:v>10.748904880485787</c:v>
                </c:pt>
                <c:pt idx="24">
                  <c:v>9.3196100267763917</c:v>
                </c:pt>
                <c:pt idx="25">
                  <c:v>8.0177138959278906</c:v>
                </c:pt>
                <c:pt idx="26">
                  <c:v>6.8395287393303956</c:v>
                </c:pt>
                <c:pt idx="27">
                  <c:v>5.7808076492896419</c:v>
                </c:pt>
                <c:pt idx="28">
                  <c:v>4.8367595258308693</c:v>
                </c:pt>
                <c:pt idx="29">
                  <c:v>4.0020716576211095</c:v>
                </c:pt>
                <c:pt idx="30">
                  <c:v>3.270940574769992</c:v>
                </c:pt>
                <c:pt idx="31">
                  <c:v>2.637111782088462</c:v>
                </c:pt>
                <c:pt idx="32">
                  <c:v>2.0939289033106721</c:v>
                </c:pt>
                <c:pt idx="33">
                  <c:v>1.6343926530999748</c:v>
                </c:pt>
                <c:pt idx="34">
                  <c:v>1.2512298964341408</c:v>
                </c:pt>
                <c:pt idx="35">
                  <c:v>0.93697284484909837</c:v>
                </c:pt>
                <c:pt idx="36">
                  <c:v>0.68404816502796628</c:v>
                </c:pt>
                <c:pt idx="37">
                  <c:v>0.48487542446752235</c:v>
                </c:pt>
                <c:pt idx="38">
                  <c:v>0.33197385635630849</c:v>
                </c:pt>
                <c:pt idx="39">
                  <c:v>0.21807587374056717</c:v>
                </c:pt>
                <c:pt idx="40">
                  <c:v>0.13624508099154176</c:v>
                </c:pt>
                <c:pt idx="41">
                  <c:v>7.9995694602127534E-2</c:v>
                </c:pt>
                <c:pt idx="42">
                  <c:v>4.3409267626271217E-2</c:v>
                </c:pt>
                <c:pt idx="43">
                  <c:v>2.1243380351517616E-2</c:v>
                </c:pt>
                <c:pt idx="44">
                  <c:v>9.0254766394344283E-3</c:v>
                </c:pt>
                <c:pt idx="45">
                  <c:v>3.1232474445354137E-3</c:v>
                </c:pt>
                <c:pt idx="46">
                  <c:v>7.8084020590536295E-4</c:v>
                </c:pt>
                <c:pt idx="47">
                  <c:v>1.0764718428607835E-4</c:v>
                </c:pt>
                <c:pt idx="48">
                  <c:v>3.430546588217953E-6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'23-6-1993'!$H$44:$H$170</c:f>
              <c:numCache>
                <c:formatCode>General</c:formatCode>
                <c:ptCount val="127"/>
                <c:pt idx="0">
                  <c:v>-4000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</c:numCache>
            </c:numRef>
          </c:xVal>
          <c:yVal>
            <c:numRef>
              <c:f>'23-6-1993'!$G$44:$G$170</c:f>
              <c:numCache>
                <c:formatCode>#,#00</c:formatCode>
                <c:ptCount val="127"/>
                <c:pt idx="0">
                  <c:v>35</c:v>
                </c:pt>
                <c:pt idx="1">
                  <c:v>34.426015858144162</c:v>
                </c:pt>
                <c:pt idx="2">
                  <c:v>33.779408091426653</c:v>
                </c:pt>
                <c:pt idx="3">
                  <c:v>33.052506073010399</c:v>
                </c:pt>
                <c:pt idx="4">
                  <c:v>32.237300626852544</c:v>
                </c:pt>
                <c:pt idx="5">
                  <c:v>31.325595403192459</c:v>
                </c:pt>
                <c:pt idx="6">
                  <c:v>30.309226315880487</c:v>
                </c:pt>
                <c:pt idx="7">
                  <c:v>29.180366356799038</c:v>
                </c:pt>
                <c:pt idx="8">
                  <c:v>27.931935038059901</c:v>
                </c:pt>
                <c:pt idx="9">
                  <c:v>26.558132615092241</c:v>
                </c:pt>
                <c:pt idx="10">
                  <c:v>25.055118176071428</c:v>
                </c:pt>
                <c:pt idx="11">
                  <c:v>23.421846254957458</c:v>
                </c:pt>
                <c:pt idx="12">
                  <c:v>21.661066863230602</c:v>
                </c:pt>
                <c:pt idx="13">
                  <c:v>19.780476072603644</c:v>
                </c:pt>
                <c:pt idx="14">
                  <c:v>17.793975131987025</c:v>
                </c:pt>
                <c:pt idx="15">
                  <c:v>15.829546104480515</c:v>
                </c:pt>
                <c:pt idx="16">
                  <c:v>14.001603976326585</c:v>
                </c:pt>
                <c:pt idx="17">
                  <c:v>12.308719010184454</c:v>
                </c:pt>
                <c:pt idx="18">
                  <c:v>10.748904880485787</c:v>
                </c:pt>
                <c:pt idx="19">
                  <c:v>9.3196100267763917</c:v>
                </c:pt>
                <c:pt idx="20">
                  <c:v>8.0177138959278906</c:v>
                </c:pt>
                <c:pt idx="21">
                  <c:v>6.8395287393303956</c:v>
                </c:pt>
                <c:pt idx="22">
                  <c:v>5.7808076492896419</c:v>
                </c:pt>
                <c:pt idx="23">
                  <c:v>4.8367595258308693</c:v>
                </c:pt>
                <c:pt idx="24">
                  <c:v>4.0020716576211095</c:v>
                </c:pt>
                <c:pt idx="25">
                  <c:v>3.270940574769992</c:v>
                </c:pt>
                <c:pt idx="26">
                  <c:v>2.637111782088462</c:v>
                </c:pt>
                <c:pt idx="27">
                  <c:v>2.0939289033106721</c:v>
                </c:pt>
                <c:pt idx="28">
                  <c:v>1.6343926530999748</c:v>
                </c:pt>
                <c:pt idx="29">
                  <c:v>1.2512298964341408</c:v>
                </c:pt>
                <c:pt idx="30">
                  <c:v>0.93697284484909837</c:v>
                </c:pt>
                <c:pt idx="31">
                  <c:v>0.68404816502796628</c:v>
                </c:pt>
                <c:pt idx="32">
                  <c:v>0.48487542446752235</c:v>
                </c:pt>
                <c:pt idx="33">
                  <c:v>0.33197385635630849</c:v>
                </c:pt>
                <c:pt idx="34">
                  <c:v>0.21807587374056717</c:v>
                </c:pt>
                <c:pt idx="35">
                  <c:v>0.13624508099154176</c:v>
                </c:pt>
                <c:pt idx="36">
                  <c:v>7.9995694602127534E-2</c:v>
                </c:pt>
                <c:pt idx="37">
                  <c:v>4.3409267626271217E-2</c:v>
                </c:pt>
                <c:pt idx="38">
                  <c:v>2.1243380351517616E-2</c:v>
                </c:pt>
                <c:pt idx="39">
                  <c:v>9.0254766394344283E-3</c:v>
                </c:pt>
                <c:pt idx="40">
                  <c:v>3.1232474445354137E-3</c:v>
                </c:pt>
                <c:pt idx="41">
                  <c:v>7.8084020590536295E-4</c:v>
                </c:pt>
                <c:pt idx="42">
                  <c:v>1.0764718428607835E-4</c:v>
                </c:pt>
                <c:pt idx="43">
                  <c:v>3.430546588217953E-6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505024"/>
        <c:axId val="139519488"/>
      </c:scatterChart>
      <c:valAx>
        <c:axId val="139505024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9519488"/>
        <c:crosses val="autoZero"/>
        <c:crossBetween val="midCat"/>
      </c:valAx>
      <c:valAx>
        <c:axId val="13951948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950502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Incomati 7-7-1993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'7-7-1993'!$F$5:$F$22</c:f>
              <c:numCache>
                <c:formatCode>General</c:formatCode>
                <c:ptCount val="18"/>
                <c:pt idx="0">
                  <c:v>16600</c:v>
                </c:pt>
                <c:pt idx="1">
                  <c:v>18100</c:v>
                </c:pt>
                <c:pt idx="2">
                  <c:v>20600</c:v>
                </c:pt>
                <c:pt idx="3">
                  <c:v>22700</c:v>
                </c:pt>
                <c:pt idx="4">
                  <c:v>27100</c:v>
                </c:pt>
                <c:pt idx="5">
                  <c:v>29200</c:v>
                </c:pt>
                <c:pt idx="6">
                  <c:v>31700</c:v>
                </c:pt>
                <c:pt idx="7">
                  <c:v>36200</c:v>
                </c:pt>
                <c:pt idx="8">
                  <c:v>38700</c:v>
                </c:pt>
                <c:pt idx="9">
                  <c:v>40100</c:v>
                </c:pt>
                <c:pt idx="10">
                  <c:v>41900</c:v>
                </c:pt>
                <c:pt idx="11">
                  <c:v>44700</c:v>
                </c:pt>
              </c:numCache>
            </c:numRef>
          </c:xVal>
          <c:yVal>
            <c:numRef>
              <c:f>'7-7-1993'!$G$5:$G$22</c:f>
              <c:numCache>
                <c:formatCode>0.00</c:formatCode>
                <c:ptCount val="18"/>
                <c:pt idx="0">
                  <c:v>19.61</c:v>
                </c:pt>
                <c:pt idx="1">
                  <c:v>16.899999999999999</c:v>
                </c:pt>
                <c:pt idx="3">
                  <c:v>10.199999999999999</c:v>
                </c:pt>
                <c:pt idx="4">
                  <c:v>5</c:v>
                </c:pt>
                <c:pt idx="5" formatCode="General">
                  <c:v>4.0999999999999996</c:v>
                </c:pt>
                <c:pt idx="6">
                  <c:v>2.2999999999999998</c:v>
                </c:pt>
                <c:pt idx="7">
                  <c:v>1.42</c:v>
                </c:pt>
                <c:pt idx="8">
                  <c:v>1.0900000000000001</c:v>
                </c:pt>
                <c:pt idx="9">
                  <c:v>1</c:v>
                </c:pt>
                <c:pt idx="10">
                  <c:v>0.98</c:v>
                </c:pt>
                <c:pt idx="11">
                  <c:v>0.74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'7-7-1993'!$H$5:$H$22</c:f>
              <c:numCache>
                <c:formatCode>General</c:formatCode>
                <c:ptCount val="18"/>
                <c:pt idx="0">
                  <c:v>1800</c:v>
                </c:pt>
                <c:pt idx="1">
                  <c:v>6400</c:v>
                </c:pt>
                <c:pt idx="2">
                  <c:v>7150</c:v>
                </c:pt>
                <c:pt idx="3">
                  <c:v>7900</c:v>
                </c:pt>
                <c:pt idx="4">
                  <c:v>11700</c:v>
                </c:pt>
                <c:pt idx="5">
                  <c:v>14100</c:v>
                </c:pt>
                <c:pt idx="6">
                  <c:v>15000</c:v>
                </c:pt>
                <c:pt idx="7">
                  <c:v>16600</c:v>
                </c:pt>
                <c:pt idx="8">
                  <c:v>18100</c:v>
                </c:pt>
                <c:pt idx="9">
                  <c:v>20600</c:v>
                </c:pt>
                <c:pt idx="10">
                  <c:v>22700</c:v>
                </c:pt>
              </c:numCache>
            </c:numRef>
          </c:xVal>
          <c:yVal>
            <c:numRef>
              <c:f>'7-7-1993'!$I$5:$I$22</c:f>
              <c:numCache>
                <c:formatCode>0.00</c:formatCode>
                <c:ptCount val="18"/>
                <c:pt idx="0">
                  <c:v>29.29</c:v>
                </c:pt>
                <c:pt idx="1">
                  <c:v>23.29</c:v>
                </c:pt>
                <c:pt idx="2">
                  <c:v>23.5</c:v>
                </c:pt>
                <c:pt idx="3">
                  <c:v>20.14</c:v>
                </c:pt>
                <c:pt idx="4">
                  <c:v>13.11</c:v>
                </c:pt>
                <c:pt idx="5">
                  <c:v>9.5500000000000007</c:v>
                </c:pt>
                <c:pt idx="6">
                  <c:v>7.88</c:v>
                </c:pt>
                <c:pt idx="7">
                  <c:v>7.35</c:v>
                </c:pt>
                <c:pt idx="8">
                  <c:v>4.97</c:v>
                </c:pt>
                <c:pt idx="9" formatCode="General">
                  <c:v>4.63</c:v>
                </c:pt>
                <c:pt idx="10" formatCode="General">
                  <c:v>2.79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'7-7-1993'!$I$32:$I$167</c:f>
              <c:numCache>
                <c:formatCode>General</c:formatCode>
                <c:ptCount val="136"/>
                <c:pt idx="0">
                  <c:v>-13500</c:v>
                </c:pt>
                <c:pt idx="1">
                  <c:v>-3500</c:v>
                </c:pt>
                <c:pt idx="2">
                  <c:v>-2500</c:v>
                </c:pt>
                <c:pt idx="3">
                  <c:v>-1500</c:v>
                </c:pt>
                <c:pt idx="4">
                  <c:v>-500</c:v>
                </c:pt>
                <c:pt idx="5">
                  <c:v>500</c:v>
                </c:pt>
                <c:pt idx="6">
                  <c:v>1500</c:v>
                </c:pt>
                <c:pt idx="7">
                  <c:v>2500</c:v>
                </c:pt>
                <c:pt idx="8">
                  <c:v>3500</c:v>
                </c:pt>
                <c:pt idx="9">
                  <c:v>4500</c:v>
                </c:pt>
                <c:pt idx="10">
                  <c:v>5500</c:v>
                </c:pt>
                <c:pt idx="11">
                  <c:v>6500</c:v>
                </c:pt>
                <c:pt idx="12">
                  <c:v>7500</c:v>
                </c:pt>
                <c:pt idx="13">
                  <c:v>8500</c:v>
                </c:pt>
                <c:pt idx="14">
                  <c:v>9500</c:v>
                </c:pt>
                <c:pt idx="15">
                  <c:v>10500</c:v>
                </c:pt>
                <c:pt idx="16">
                  <c:v>11500</c:v>
                </c:pt>
                <c:pt idx="17">
                  <c:v>12500</c:v>
                </c:pt>
                <c:pt idx="18">
                  <c:v>13500</c:v>
                </c:pt>
                <c:pt idx="19">
                  <c:v>14500</c:v>
                </c:pt>
                <c:pt idx="20">
                  <c:v>15500</c:v>
                </c:pt>
                <c:pt idx="21">
                  <c:v>16500</c:v>
                </c:pt>
                <c:pt idx="22">
                  <c:v>17500</c:v>
                </c:pt>
                <c:pt idx="23">
                  <c:v>18500</c:v>
                </c:pt>
                <c:pt idx="24">
                  <c:v>19500</c:v>
                </c:pt>
                <c:pt idx="25">
                  <c:v>20500</c:v>
                </c:pt>
                <c:pt idx="26">
                  <c:v>21500</c:v>
                </c:pt>
                <c:pt idx="27">
                  <c:v>22500</c:v>
                </c:pt>
                <c:pt idx="28">
                  <c:v>23500</c:v>
                </c:pt>
                <c:pt idx="29">
                  <c:v>24500</c:v>
                </c:pt>
                <c:pt idx="30">
                  <c:v>25500</c:v>
                </c:pt>
                <c:pt idx="31">
                  <c:v>26500</c:v>
                </c:pt>
                <c:pt idx="32">
                  <c:v>27500</c:v>
                </c:pt>
                <c:pt idx="33">
                  <c:v>28500</c:v>
                </c:pt>
                <c:pt idx="34">
                  <c:v>29500</c:v>
                </c:pt>
                <c:pt idx="35">
                  <c:v>30500</c:v>
                </c:pt>
                <c:pt idx="36">
                  <c:v>31500</c:v>
                </c:pt>
                <c:pt idx="37">
                  <c:v>32500</c:v>
                </c:pt>
                <c:pt idx="38">
                  <c:v>33500</c:v>
                </c:pt>
                <c:pt idx="39">
                  <c:v>34500</c:v>
                </c:pt>
                <c:pt idx="40">
                  <c:v>35500</c:v>
                </c:pt>
                <c:pt idx="41">
                  <c:v>36500</c:v>
                </c:pt>
                <c:pt idx="42">
                  <c:v>37500</c:v>
                </c:pt>
                <c:pt idx="43">
                  <c:v>38500</c:v>
                </c:pt>
                <c:pt idx="44">
                  <c:v>39500</c:v>
                </c:pt>
                <c:pt idx="45">
                  <c:v>40500</c:v>
                </c:pt>
                <c:pt idx="46">
                  <c:v>41500</c:v>
                </c:pt>
                <c:pt idx="47">
                  <c:v>42500</c:v>
                </c:pt>
                <c:pt idx="48">
                  <c:v>43500</c:v>
                </c:pt>
                <c:pt idx="49">
                  <c:v>44500</c:v>
                </c:pt>
                <c:pt idx="50">
                  <c:v>45500</c:v>
                </c:pt>
                <c:pt idx="51">
                  <c:v>46500</c:v>
                </c:pt>
                <c:pt idx="52">
                  <c:v>47500</c:v>
                </c:pt>
                <c:pt idx="53">
                  <c:v>48500</c:v>
                </c:pt>
                <c:pt idx="54">
                  <c:v>49500</c:v>
                </c:pt>
                <c:pt idx="55">
                  <c:v>50500</c:v>
                </c:pt>
                <c:pt idx="56">
                  <c:v>51500</c:v>
                </c:pt>
                <c:pt idx="57">
                  <c:v>52500</c:v>
                </c:pt>
                <c:pt idx="58">
                  <c:v>53500</c:v>
                </c:pt>
                <c:pt idx="59">
                  <c:v>54500</c:v>
                </c:pt>
                <c:pt idx="60">
                  <c:v>55500</c:v>
                </c:pt>
                <c:pt idx="61">
                  <c:v>56500</c:v>
                </c:pt>
                <c:pt idx="62">
                  <c:v>57500</c:v>
                </c:pt>
                <c:pt idx="63">
                  <c:v>58500</c:v>
                </c:pt>
                <c:pt idx="64">
                  <c:v>59500</c:v>
                </c:pt>
                <c:pt idx="65">
                  <c:v>60500</c:v>
                </c:pt>
                <c:pt idx="66">
                  <c:v>61500</c:v>
                </c:pt>
                <c:pt idx="67">
                  <c:v>62500</c:v>
                </c:pt>
                <c:pt idx="68">
                  <c:v>63500</c:v>
                </c:pt>
                <c:pt idx="69">
                  <c:v>64500</c:v>
                </c:pt>
                <c:pt idx="70">
                  <c:v>65500</c:v>
                </c:pt>
                <c:pt idx="71">
                  <c:v>66500</c:v>
                </c:pt>
                <c:pt idx="72">
                  <c:v>67500</c:v>
                </c:pt>
                <c:pt idx="73">
                  <c:v>68500</c:v>
                </c:pt>
                <c:pt idx="74">
                  <c:v>69500</c:v>
                </c:pt>
                <c:pt idx="75">
                  <c:v>70500</c:v>
                </c:pt>
                <c:pt idx="76">
                  <c:v>71500</c:v>
                </c:pt>
                <c:pt idx="77">
                  <c:v>72500</c:v>
                </c:pt>
                <c:pt idx="78">
                  <c:v>73500</c:v>
                </c:pt>
                <c:pt idx="79">
                  <c:v>74500</c:v>
                </c:pt>
                <c:pt idx="80">
                  <c:v>75500</c:v>
                </c:pt>
                <c:pt idx="81">
                  <c:v>76500</c:v>
                </c:pt>
                <c:pt idx="82">
                  <c:v>77500</c:v>
                </c:pt>
                <c:pt idx="83">
                  <c:v>78500</c:v>
                </c:pt>
                <c:pt idx="84">
                  <c:v>79500</c:v>
                </c:pt>
                <c:pt idx="85">
                  <c:v>80500</c:v>
                </c:pt>
                <c:pt idx="86">
                  <c:v>81500</c:v>
                </c:pt>
                <c:pt idx="87">
                  <c:v>82500</c:v>
                </c:pt>
                <c:pt idx="88">
                  <c:v>83500</c:v>
                </c:pt>
                <c:pt idx="89">
                  <c:v>84500</c:v>
                </c:pt>
                <c:pt idx="90">
                  <c:v>85500</c:v>
                </c:pt>
                <c:pt idx="91">
                  <c:v>86500</c:v>
                </c:pt>
                <c:pt idx="92">
                  <c:v>87500</c:v>
                </c:pt>
                <c:pt idx="93">
                  <c:v>88500</c:v>
                </c:pt>
                <c:pt idx="94">
                  <c:v>89500</c:v>
                </c:pt>
                <c:pt idx="95">
                  <c:v>90500</c:v>
                </c:pt>
                <c:pt idx="96">
                  <c:v>91500</c:v>
                </c:pt>
                <c:pt idx="97">
                  <c:v>92500</c:v>
                </c:pt>
                <c:pt idx="98">
                  <c:v>93500</c:v>
                </c:pt>
                <c:pt idx="99">
                  <c:v>94500</c:v>
                </c:pt>
                <c:pt idx="100">
                  <c:v>95500</c:v>
                </c:pt>
                <c:pt idx="101">
                  <c:v>96500</c:v>
                </c:pt>
                <c:pt idx="102">
                  <c:v>97500</c:v>
                </c:pt>
                <c:pt idx="103">
                  <c:v>98500</c:v>
                </c:pt>
                <c:pt idx="104">
                  <c:v>99500</c:v>
                </c:pt>
                <c:pt idx="105">
                  <c:v>100500</c:v>
                </c:pt>
                <c:pt idx="106">
                  <c:v>101500</c:v>
                </c:pt>
                <c:pt idx="107">
                  <c:v>102500</c:v>
                </c:pt>
                <c:pt idx="108">
                  <c:v>103500</c:v>
                </c:pt>
                <c:pt idx="109">
                  <c:v>104500</c:v>
                </c:pt>
                <c:pt idx="110">
                  <c:v>105500</c:v>
                </c:pt>
                <c:pt idx="111">
                  <c:v>106500</c:v>
                </c:pt>
                <c:pt idx="112">
                  <c:v>107500</c:v>
                </c:pt>
                <c:pt idx="113">
                  <c:v>108500</c:v>
                </c:pt>
                <c:pt idx="114">
                  <c:v>109500</c:v>
                </c:pt>
                <c:pt idx="115">
                  <c:v>110500</c:v>
                </c:pt>
                <c:pt idx="116">
                  <c:v>111500</c:v>
                </c:pt>
                <c:pt idx="117">
                  <c:v>112500</c:v>
                </c:pt>
                <c:pt idx="118">
                  <c:v>113500</c:v>
                </c:pt>
                <c:pt idx="119">
                  <c:v>114500</c:v>
                </c:pt>
                <c:pt idx="120">
                  <c:v>115500</c:v>
                </c:pt>
                <c:pt idx="121">
                  <c:v>116500</c:v>
                </c:pt>
                <c:pt idx="122">
                  <c:v>117500</c:v>
                </c:pt>
                <c:pt idx="123">
                  <c:v>118500</c:v>
                </c:pt>
                <c:pt idx="124">
                  <c:v>119500</c:v>
                </c:pt>
                <c:pt idx="125">
                  <c:v>120500</c:v>
                </c:pt>
                <c:pt idx="126">
                  <c:v>121500</c:v>
                </c:pt>
                <c:pt idx="127">
                  <c:v>122500</c:v>
                </c:pt>
                <c:pt idx="128">
                  <c:v>123500</c:v>
                </c:pt>
                <c:pt idx="129">
                  <c:v>124500</c:v>
                </c:pt>
                <c:pt idx="130">
                  <c:v>125500</c:v>
                </c:pt>
                <c:pt idx="131">
                  <c:v>126500</c:v>
                </c:pt>
                <c:pt idx="132">
                  <c:v>127500</c:v>
                </c:pt>
                <c:pt idx="133">
                  <c:v>128500</c:v>
                </c:pt>
                <c:pt idx="134">
                  <c:v>129500</c:v>
                </c:pt>
                <c:pt idx="135">
                  <c:v>130500</c:v>
                </c:pt>
              </c:numCache>
            </c:numRef>
          </c:xVal>
          <c:yVal>
            <c:numRef>
              <c:f>'7-7-1993'!$G$32:$G$167</c:f>
              <c:numCache>
                <c:formatCode>#,#00</c:formatCode>
                <c:ptCount val="136"/>
                <c:pt idx="0">
                  <c:v>39.109425118519511</c:v>
                </c:pt>
                <c:pt idx="1">
                  <c:v>37.927184725631022</c:v>
                </c:pt>
                <c:pt idx="2">
                  <c:v>37.701543209659839</c:v>
                </c:pt>
                <c:pt idx="3">
                  <c:v>37.445034225435933</c:v>
                </c:pt>
                <c:pt idx="4">
                  <c:v>37.153650221492406</c:v>
                </c:pt>
                <c:pt idx="5">
                  <c:v>36.822929347210042</c:v>
                </c:pt>
                <c:pt idx="6">
                  <c:v>36.447924831767601</c:v>
                </c:pt>
                <c:pt idx="7">
                  <c:v>36.023179632995728</c:v>
                </c:pt>
                <c:pt idx="8">
                  <c:v>35.542709666846619</c:v>
                </c:pt>
                <c:pt idx="9">
                  <c:v>35</c:v>
                </c:pt>
                <c:pt idx="10">
                  <c:v>34.388019711499197</c:v>
                </c:pt>
                <c:pt idx="11">
                  <c:v>33.699262732307524</c:v>
                </c:pt>
                <c:pt idx="12">
                  <c:v>32.925823867749592</c:v>
                </c:pt>
                <c:pt idx="13">
                  <c:v>32.059521381753918</c:v>
                </c:pt>
                <c:pt idx="14">
                  <c:v>31.092079908104189</c:v>
                </c:pt>
                <c:pt idx="15">
                  <c:v>30.015389904336448</c:v>
                </c:pt>
                <c:pt idx="16">
                  <c:v>28.821862100956231</c:v>
                </c:pt>
                <c:pt idx="17">
                  <c:v>27.504896950439001</c:v>
                </c:pt>
                <c:pt idx="18">
                  <c:v>26.059489193953645</c:v>
                </c:pt>
                <c:pt idx="19">
                  <c:v>24.482985194862824</c:v>
                </c:pt>
                <c:pt idx="20">
                  <c:v>22.776003974232214</c:v>
                </c:pt>
                <c:pt idx="21">
                  <c:v>20.94351961696497</c:v>
                </c:pt>
                <c:pt idx="22">
                  <c:v>18.996079862723001</c:v>
                </c:pt>
                <c:pt idx="23">
                  <c:v>16.951099544406159</c:v>
                </c:pt>
                <c:pt idx="24">
                  <c:v>14.942666191382857</c:v>
                </c:pt>
                <c:pt idx="25">
                  <c:v>13.087874600468799</c:v>
                </c:pt>
                <c:pt idx="26">
                  <c:v>11.384083981009971</c:v>
                </c:pt>
                <c:pt idx="27">
                  <c:v>9.8280023409227741</c:v>
                </c:pt>
                <c:pt idx="28">
                  <c:v>8.4156856635530026</c:v>
                </c:pt>
                <c:pt idx="29">
                  <c:v>7.1425438925443245</c:v>
                </c:pt>
                <c:pt idx="30">
                  <c:v>6.0033545154759702</c:v>
                </c:pt>
                <c:pt idx="31">
                  <c:v>4.9922845362193593</c:v>
                </c:pt>
                <c:pt idx="32">
                  <c:v>4.1029216060929947</c:v>
                </c:pt>
                <c:pt idx="33">
                  <c:v>3.3283150399028987</c:v>
                </c:pt>
                <c:pt idx="34">
                  <c:v>2.6610273688179422</c:v>
                </c:pt>
                <c:pt idx="35">
                  <c:v>2.0931969705953124</c:v>
                </c:pt>
                <c:pt idx="36">
                  <c:v>1.616612160483454</c:v>
                </c:pt>
                <c:pt idx="37">
                  <c:v>1.2227969132107064</c:v>
                </c:pt>
                <c:pt idx="38">
                  <c:v>0.90310810607793324</c:v>
                </c:pt>
                <c:pt idx="39">
                  <c:v>0.64884381153171988</c:v>
                </c:pt>
                <c:pt idx="40">
                  <c:v>0.4513617085574263</c:v>
                </c:pt>
                <c:pt idx="41">
                  <c:v>0.30220610692542799</c:v>
                </c:pt>
                <c:pt idx="42">
                  <c:v>0.19324136472327513</c:v>
                </c:pt>
                <c:pt idx="43">
                  <c:v>0.11678860205014935</c:v>
                </c:pt>
                <c:pt idx="44">
                  <c:v>6.5761542386784735E-2</c:v>
                </c:pt>
                <c:pt idx="45">
                  <c:v>3.3796013309785357E-2</c:v>
                </c:pt>
                <c:pt idx="46">
                  <c:v>1.5366069670483064E-2</c:v>
                </c:pt>
                <c:pt idx="47">
                  <c:v>5.8778185037775942E-3</c:v>
                </c:pt>
                <c:pt idx="48">
                  <c:v>1.7297718440997601E-3</c:v>
                </c:pt>
                <c:pt idx="49">
                  <c:v>3.2586896727764659E-4</c:v>
                </c:pt>
                <c:pt idx="50">
                  <c:v>2.4121367026266718E-5</c:v>
                </c:pt>
                <c:pt idx="51">
                  <c:v>5.8975235402119656E-8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'7-7-1993'!$A$36:$A$167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'7-7-1993'!$G$36:$G$167</c:f>
              <c:numCache>
                <c:formatCode>#,#00</c:formatCode>
                <c:ptCount val="132"/>
                <c:pt idx="0">
                  <c:v>37.153650221492406</c:v>
                </c:pt>
                <c:pt idx="1">
                  <c:v>36.822929347210042</c:v>
                </c:pt>
                <c:pt idx="2">
                  <c:v>36.447924831767601</c:v>
                </c:pt>
                <c:pt idx="3">
                  <c:v>36.023179632995728</c:v>
                </c:pt>
                <c:pt idx="4">
                  <c:v>35.542709666846619</c:v>
                </c:pt>
                <c:pt idx="5">
                  <c:v>35</c:v>
                </c:pt>
                <c:pt idx="6">
                  <c:v>34.388019711499197</c:v>
                </c:pt>
                <c:pt idx="7">
                  <c:v>33.699262732307524</c:v>
                </c:pt>
                <c:pt idx="8">
                  <c:v>32.925823867749592</c:v>
                </c:pt>
                <c:pt idx="9">
                  <c:v>32.059521381753918</c:v>
                </c:pt>
                <c:pt idx="10">
                  <c:v>31.092079908104189</c:v>
                </c:pt>
                <c:pt idx="11">
                  <c:v>30.015389904336448</c:v>
                </c:pt>
                <c:pt idx="12">
                  <c:v>28.821862100956231</c:v>
                </c:pt>
                <c:pt idx="13">
                  <c:v>27.504896950439001</c:v>
                </c:pt>
                <c:pt idx="14">
                  <c:v>26.059489193953645</c:v>
                </c:pt>
                <c:pt idx="15">
                  <c:v>24.482985194862824</c:v>
                </c:pt>
                <c:pt idx="16">
                  <c:v>22.776003974232214</c:v>
                </c:pt>
                <c:pt idx="17">
                  <c:v>20.94351961696497</c:v>
                </c:pt>
                <c:pt idx="18">
                  <c:v>18.996079862723001</c:v>
                </c:pt>
                <c:pt idx="19">
                  <c:v>16.951099544406159</c:v>
                </c:pt>
                <c:pt idx="20">
                  <c:v>14.942666191382857</c:v>
                </c:pt>
                <c:pt idx="21">
                  <c:v>13.087874600468799</c:v>
                </c:pt>
                <c:pt idx="22">
                  <c:v>11.384083981009971</c:v>
                </c:pt>
                <c:pt idx="23">
                  <c:v>9.8280023409227741</c:v>
                </c:pt>
                <c:pt idx="24">
                  <c:v>8.4156856635530026</c:v>
                </c:pt>
                <c:pt idx="25">
                  <c:v>7.1425438925443245</c:v>
                </c:pt>
                <c:pt idx="26">
                  <c:v>6.0033545154759702</c:v>
                </c:pt>
                <c:pt idx="27">
                  <c:v>4.9922845362193593</c:v>
                </c:pt>
                <c:pt idx="28">
                  <c:v>4.1029216060929947</c:v>
                </c:pt>
                <c:pt idx="29">
                  <c:v>3.3283150399028987</c:v>
                </c:pt>
                <c:pt idx="30">
                  <c:v>2.6610273688179422</c:v>
                </c:pt>
                <c:pt idx="31">
                  <c:v>2.0931969705953124</c:v>
                </c:pt>
                <c:pt idx="32">
                  <c:v>1.616612160483454</c:v>
                </c:pt>
                <c:pt idx="33">
                  <c:v>1.2227969132107064</c:v>
                </c:pt>
                <c:pt idx="34">
                  <c:v>0.90310810607793324</c:v>
                </c:pt>
                <c:pt idx="35">
                  <c:v>0.64884381153171988</c:v>
                </c:pt>
                <c:pt idx="36">
                  <c:v>0.4513617085574263</c:v>
                </c:pt>
                <c:pt idx="37">
                  <c:v>0.30220610692542799</c:v>
                </c:pt>
                <c:pt idx="38">
                  <c:v>0.19324136472327513</c:v>
                </c:pt>
                <c:pt idx="39">
                  <c:v>0.11678860205014935</c:v>
                </c:pt>
                <c:pt idx="40">
                  <c:v>6.5761542386784735E-2</c:v>
                </c:pt>
                <c:pt idx="41">
                  <c:v>3.3796013309785357E-2</c:v>
                </c:pt>
                <c:pt idx="42">
                  <c:v>1.5366069670483064E-2</c:v>
                </c:pt>
                <c:pt idx="43">
                  <c:v>5.8778185037775942E-3</c:v>
                </c:pt>
                <c:pt idx="44">
                  <c:v>1.7297718440997601E-3</c:v>
                </c:pt>
                <c:pt idx="45">
                  <c:v>3.2586896727764659E-4</c:v>
                </c:pt>
                <c:pt idx="46">
                  <c:v>2.4121367026266718E-5</c:v>
                </c:pt>
                <c:pt idx="47">
                  <c:v>5.8975235402119656E-8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'7-7-1993'!$H$41:$H$167</c:f>
              <c:numCache>
                <c:formatCode>General</c:formatCode>
                <c:ptCount val="127"/>
                <c:pt idx="0">
                  <c:v>-4500</c:v>
                </c:pt>
                <c:pt idx="1">
                  <c:v>-3500</c:v>
                </c:pt>
                <c:pt idx="2">
                  <c:v>-2500</c:v>
                </c:pt>
                <c:pt idx="3">
                  <c:v>-1500</c:v>
                </c:pt>
                <c:pt idx="4">
                  <c:v>-500</c:v>
                </c:pt>
                <c:pt idx="5">
                  <c:v>500</c:v>
                </c:pt>
                <c:pt idx="6">
                  <c:v>1500</c:v>
                </c:pt>
                <c:pt idx="7">
                  <c:v>2500</c:v>
                </c:pt>
                <c:pt idx="8">
                  <c:v>3500</c:v>
                </c:pt>
                <c:pt idx="9">
                  <c:v>4500</c:v>
                </c:pt>
                <c:pt idx="10">
                  <c:v>5500</c:v>
                </c:pt>
                <c:pt idx="11">
                  <c:v>6500</c:v>
                </c:pt>
                <c:pt idx="12">
                  <c:v>7500</c:v>
                </c:pt>
                <c:pt idx="13">
                  <c:v>8500</c:v>
                </c:pt>
                <c:pt idx="14">
                  <c:v>9500</c:v>
                </c:pt>
                <c:pt idx="15">
                  <c:v>10500</c:v>
                </c:pt>
                <c:pt idx="16">
                  <c:v>11500</c:v>
                </c:pt>
                <c:pt idx="17">
                  <c:v>12500</c:v>
                </c:pt>
                <c:pt idx="18">
                  <c:v>13500</c:v>
                </c:pt>
                <c:pt idx="19">
                  <c:v>14500</c:v>
                </c:pt>
                <c:pt idx="20">
                  <c:v>15500</c:v>
                </c:pt>
                <c:pt idx="21">
                  <c:v>16500</c:v>
                </c:pt>
                <c:pt idx="22">
                  <c:v>17500</c:v>
                </c:pt>
                <c:pt idx="23">
                  <c:v>18500</c:v>
                </c:pt>
                <c:pt idx="24">
                  <c:v>19500</c:v>
                </c:pt>
                <c:pt idx="25">
                  <c:v>20500</c:v>
                </c:pt>
                <c:pt idx="26">
                  <c:v>21500</c:v>
                </c:pt>
                <c:pt idx="27">
                  <c:v>22500</c:v>
                </c:pt>
                <c:pt idx="28">
                  <c:v>23500</c:v>
                </c:pt>
                <c:pt idx="29">
                  <c:v>24500</c:v>
                </c:pt>
                <c:pt idx="30">
                  <c:v>25500</c:v>
                </c:pt>
                <c:pt idx="31">
                  <c:v>26500</c:v>
                </c:pt>
                <c:pt idx="32">
                  <c:v>27500</c:v>
                </c:pt>
                <c:pt idx="33">
                  <c:v>28500</c:v>
                </c:pt>
                <c:pt idx="34">
                  <c:v>29500</c:v>
                </c:pt>
                <c:pt idx="35">
                  <c:v>30500</c:v>
                </c:pt>
                <c:pt idx="36">
                  <c:v>31500</c:v>
                </c:pt>
                <c:pt idx="37">
                  <c:v>32500</c:v>
                </c:pt>
                <c:pt idx="38">
                  <c:v>33500</c:v>
                </c:pt>
                <c:pt idx="39">
                  <c:v>34500</c:v>
                </c:pt>
                <c:pt idx="40">
                  <c:v>35500</c:v>
                </c:pt>
                <c:pt idx="41">
                  <c:v>36500</c:v>
                </c:pt>
                <c:pt idx="42">
                  <c:v>37500</c:v>
                </c:pt>
                <c:pt idx="43">
                  <c:v>38500</c:v>
                </c:pt>
                <c:pt idx="44">
                  <c:v>39500</c:v>
                </c:pt>
                <c:pt idx="45">
                  <c:v>40500</c:v>
                </c:pt>
                <c:pt idx="46">
                  <c:v>41500</c:v>
                </c:pt>
                <c:pt idx="47">
                  <c:v>42500</c:v>
                </c:pt>
                <c:pt idx="48">
                  <c:v>43500</c:v>
                </c:pt>
                <c:pt idx="49">
                  <c:v>44500</c:v>
                </c:pt>
                <c:pt idx="50">
                  <c:v>45500</c:v>
                </c:pt>
                <c:pt idx="51">
                  <c:v>46500</c:v>
                </c:pt>
                <c:pt idx="52">
                  <c:v>47500</c:v>
                </c:pt>
                <c:pt idx="53">
                  <c:v>48500</c:v>
                </c:pt>
                <c:pt idx="54">
                  <c:v>49500</c:v>
                </c:pt>
                <c:pt idx="55">
                  <c:v>50500</c:v>
                </c:pt>
                <c:pt idx="56">
                  <c:v>51500</c:v>
                </c:pt>
                <c:pt idx="57">
                  <c:v>52500</c:v>
                </c:pt>
                <c:pt idx="58">
                  <c:v>53500</c:v>
                </c:pt>
                <c:pt idx="59">
                  <c:v>54500</c:v>
                </c:pt>
                <c:pt idx="60">
                  <c:v>55500</c:v>
                </c:pt>
                <c:pt idx="61">
                  <c:v>56500</c:v>
                </c:pt>
                <c:pt idx="62">
                  <c:v>57500</c:v>
                </c:pt>
                <c:pt idx="63">
                  <c:v>58500</c:v>
                </c:pt>
                <c:pt idx="64">
                  <c:v>59500</c:v>
                </c:pt>
                <c:pt idx="65">
                  <c:v>60500</c:v>
                </c:pt>
                <c:pt idx="66">
                  <c:v>61500</c:v>
                </c:pt>
                <c:pt idx="67">
                  <c:v>62500</c:v>
                </c:pt>
                <c:pt idx="68">
                  <c:v>63500</c:v>
                </c:pt>
                <c:pt idx="69">
                  <c:v>64500</c:v>
                </c:pt>
                <c:pt idx="70">
                  <c:v>65500</c:v>
                </c:pt>
                <c:pt idx="71">
                  <c:v>66500</c:v>
                </c:pt>
                <c:pt idx="72">
                  <c:v>67500</c:v>
                </c:pt>
                <c:pt idx="73">
                  <c:v>68500</c:v>
                </c:pt>
                <c:pt idx="74">
                  <c:v>69500</c:v>
                </c:pt>
                <c:pt idx="75">
                  <c:v>70500</c:v>
                </c:pt>
                <c:pt idx="76">
                  <c:v>71500</c:v>
                </c:pt>
                <c:pt idx="77">
                  <c:v>72500</c:v>
                </c:pt>
                <c:pt idx="78">
                  <c:v>73500</c:v>
                </c:pt>
                <c:pt idx="79">
                  <c:v>74500</c:v>
                </c:pt>
                <c:pt idx="80">
                  <c:v>75500</c:v>
                </c:pt>
                <c:pt idx="81">
                  <c:v>76500</c:v>
                </c:pt>
                <c:pt idx="82">
                  <c:v>77500</c:v>
                </c:pt>
                <c:pt idx="83">
                  <c:v>78500</c:v>
                </c:pt>
                <c:pt idx="84">
                  <c:v>79500</c:v>
                </c:pt>
                <c:pt idx="85">
                  <c:v>80500</c:v>
                </c:pt>
                <c:pt idx="86">
                  <c:v>81500</c:v>
                </c:pt>
                <c:pt idx="87">
                  <c:v>82500</c:v>
                </c:pt>
                <c:pt idx="88">
                  <c:v>83500</c:v>
                </c:pt>
                <c:pt idx="89">
                  <c:v>84500</c:v>
                </c:pt>
                <c:pt idx="90">
                  <c:v>85500</c:v>
                </c:pt>
                <c:pt idx="91">
                  <c:v>86500</c:v>
                </c:pt>
                <c:pt idx="92">
                  <c:v>87500</c:v>
                </c:pt>
                <c:pt idx="93">
                  <c:v>88500</c:v>
                </c:pt>
                <c:pt idx="94">
                  <c:v>89500</c:v>
                </c:pt>
                <c:pt idx="95">
                  <c:v>90500</c:v>
                </c:pt>
                <c:pt idx="96">
                  <c:v>91500</c:v>
                </c:pt>
                <c:pt idx="97">
                  <c:v>92500</c:v>
                </c:pt>
                <c:pt idx="98">
                  <c:v>93500</c:v>
                </c:pt>
                <c:pt idx="99">
                  <c:v>94500</c:v>
                </c:pt>
                <c:pt idx="100">
                  <c:v>95500</c:v>
                </c:pt>
                <c:pt idx="101">
                  <c:v>96500</c:v>
                </c:pt>
                <c:pt idx="102">
                  <c:v>97500</c:v>
                </c:pt>
                <c:pt idx="103">
                  <c:v>98500</c:v>
                </c:pt>
                <c:pt idx="104">
                  <c:v>99500</c:v>
                </c:pt>
                <c:pt idx="105">
                  <c:v>100500</c:v>
                </c:pt>
                <c:pt idx="106">
                  <c:v>101500</c:v>
                </c:pt>
                <c:pt idx="107">
                  <c:v>102500</c:v>
                </c:pt>
                <c:pt idx="108">
                  <c:v>103500</c:v>
                </c:pt>
                <c:pt idx="109">
                  <c:v>104500</c:v>
                </c:pt>
                <c:pt idx="110">
                  <c:v>105500</c:v>
                </c:pt>
                <c:pt idx="111">
                  <c:v>106500</c:v>
                </c:pt>
                <c:pt idx="112">
                  <c:v>107500</c:v>
                </c:pt>
                <c:pt idx="113">
                  <c:v>108500</c:v>
                </c:pt>
                <c:pt idx="114">
                  <c:v>109500</c:v>
                </c:pt>
                <c:pt idx="115">
                  <c:v>110500</c:v>
                </c:pt>
                <c:pt idx="116">
                  <c:v>111500</c:v>
                </c:pt>
                <c:pt idx="117">
                  <c:v>112500</c:v>
                </c:pt>
                <c:pt idx="118">
                  <c:v>113500</c:v>
                </c:pt>
                <c:pt idx="119">
                  <c:v>114500</c:v>
                </c:pt>
                <c:pt idx="120">
                  <c:v>115500</c:v>
                </c:pt>
                <c:pt idx="121">
                  <c:v>116500</c:v>
                </c:pt>
                <c:pt idx="122">
                  <c:v>117500</c:v>
                </c:pt>
                <c:pt idx="123">
                  <c:v>118500</c:v>
                </c:pt>
                <c:pt idx="124">
                  <c:v>119500</c:v>
                </c:pt>
                <c:pt idx="125">
                  <c:v>120500</c:v>
                </c:pt>
                <c:pt idx="126">
                  <c:v>121500</c:v>
                </c:pt>
              </c:numCache>
            </c:numRef>
          </c:xVal>
          <c:yVal>
            <c:numRef>
              <c:f>'7-7-1993'!$G$41:$G$167</c:f>
              <c:numCache>
                <c:formatCode>#,#00</c:formatCode>
                <c:ptCount val="127"/>
                <c:pt idx="0">
                  <c:v>35</c:v>
                </c:pt>
                <c:pt idx="1">
                  <c:v>34.388019711499197</c:v>
                </c:pt>
                <c:pt idx="2">
                  <c:v>33.699262732307524</c:v>
                </c:pt>
                <c:pt idx="3">
                  <c:v>32.925823867749592</c:v>
                </c:pt>
                <c:pt idx="4">
                  <c:v>32.059521381753918</c:v>
                </c:pt>
                <c:pt idx="5">
                  <c:v>31.092079908104189</c:v>
                </c:pt>
                <c:pt idx="6">
                  <c:v>30.015389904336448</c:v>
                </c:pt>
                <c:pt idx="7">
                  <c:v>28.821862100956231</c:v>
                </c:pt>
                <c:pt idx="8">
                  <c:v>27.504896950439001</c:v>
                </c:pt>
                <c:pt idx="9">
                  <c:v>26.059489193953645</c:v>
                </c:pt>
                <c:pt idx="10">
                  <c:v>24.482985194862824</c:v>
                </c:pt>
                <c:pt idx="11">
                  <c:v>22.776003974232214</c:v>
                </c:pt>
                <c:pt idx="12">
                  <c:v>20.94351961696497</c:v>
                </c:pt>
                <c:pt idx="13">
                  <c:v>18.996079862723001</c:v>
                </c:pt>
                <c:pt idx="14">
                  <c:v>16.951099544406159</c:v>
                </c:pt>
                <c:pt idx="15">
                  <c:v>14.942666191382857</c:v>
                </c:pt>
                <c:pt idx="16">
                  <c:v>13.087874600468799</c:v>
                </c:pt>
                <c:pt idx="17">
                  <c:v>11.384083981009971</c:v>
                </c:pt>
                <c:pt idx="18">
                  <c:v>9.8280023409227741</c:v>
                </c:pt>
                <c:pt idx="19">
                  <c:v>8.4156856635530026</c:v>
                </c:pt>
                <c:pt idx="20">
                  <c:v>7.1425438925443245</c:v>
                </c:pt>
                <c:pt idx="21">
                  <c:v>6.0033545154759702</c:v>
                </c:pt>
                <c:pt idx="22">
                  <c:v>4.9922845362193593</c:v>
                </c:pt>
                <c:pt idx="23">
                  <c:v>4.1029216060929947</c:v>
                </c:pt>
                <c:pt idx="24">
                  <c:v>3.3283150399028987</c:v>
                </c:pt>
                <c:pt idx="25">
                  <c:v>2.6610273688179422</c:v>
                </c:pt>
                <c:pt idx="26">
                  <c:v>2.0931969705953124</c:v>
                </c:pt>
                <c:pt idx="27">
                  <c:v>1.616612160483454</c:v>
                </c:pt>
                <c:pt idx="28">
                  <c:v>1.2227969132107064</c:v>
                </c:pt>
                <c:pt idx="29">
                  <c:v>0.90310810607793324</c:v>
                </c:pt>
                <c:pt idx="30">
                  <c:v>0.64884381153171988</c:v>
                </c:pt>
                <c:pt idx="31">
                  <c:v>0.4513617085574263</c:v>
                </c:pt>
                <c:pt idx="32">
                  <c:v>0.30220610692542799</c:v>
                </c:pt>
                <c:pt idx="33">
                  <c:v>0.19324136472327513</c:v>
                </c:pt>
                <c:pt idx="34">
                  <c:v>0.11678860205014935</c:v>
                </c:pt>
                <c:pt idx="35">
                  <c:v>6.5761542386784735E-2</c:v>
                </c:pt>
                <c:pt idx="36">
                  <c:v>3.3796013309785357E-2</c:v>
                </c:pt>
                <c:pt idx="37">
                  <c:v>1.5366069670483064E-2</c:v>
                </c:pt>
                <c:pt idx="38">
                  <c:v>5.8778185037775942E-3</c:v>
                </c:pt>
                <c:pt idx="39">
                  <c:v>1.7297718440997601E-3</c:v>
                </c:pt>
                <c:pt idx="40">
                  <c:v>3.2586896727764659E-4</c:v>
                </c:pt>
                <c:pt idx="41">
                  <c:v>2.4121367026266718E-5</c:v>
                </c:pt>
                <c:pt idx="42">
                  <c:v>5.8975235402119656E-8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619712"/>
        <c:axId val="139671040"/>
      </c:scatterChart>
      <c:valAx>
        <c:axId val="139619712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9671040"/>
        <c:crosses val="autoZero"/>
        <c:crossBetween val="midCat"/>
      </c:valAx>
      <c:valAx>
        <c:axId val="13967104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961971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26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G26" sqref="G26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17" t="s">
        <v>62</v>
      </c>
      <c r="C2" s="118"/>
      <c r="D2" s="118"/>
      <c r="E2" s="119"/>
    </row>
    <row r="3" spans="2:5" x14ac:dyDescent="0.25">
      <c r="B3" s="120"/>
      <c r="C3" s="121"/>
      <c r="D3" s="121"/>
      <c r="E3" s="122"/>
    </row>
    <row r="4" spans="2:5" x14ac:dyDescent="0.25">
      <c r="B4" s="120"/>
      <c r="C4" s="121"/>
      <c r="D4" s="121"/>
      <c r="E4" s="122"/>
    </row>
    <row r="5" spans="2:5" x14ac:dyDescent="0.25">
      <c r="B5" s="120"/>
      <c r="C5" s="121"/>
      <c r="D5" s="121"/>
      <c r="E5" s="122"/>
    </row>
    <row r="6" spans="2:5" x14ac:dyDescent="0.25">
      <c r="B6" s="120"/>
      <c r="C6" s="121"/>
      <c r="D6" s="121"/>
      <c r="E6" s="122"/>
    </row>
    <row r="7" spans="2:5" x14ac:dyDescent="0.25">
      <c r="B7" s="120"/>
      <c r="C7" s="121"/>
      <c r="D7" s="121"/>
      <c r="E7" s="122"/>
    </row>
    <row r="8" spans="2:5" x14ac:dyDescent="0.25">
      <c r="B8" s="120"/>
      <c r="C8" s="121"/>
      <c r="D8" s="121"/>
      <c r="E8" s="122"/>
    </row>
    <row r="9" spans="2:5" x14ac:dyDescent="0.25">
      <c r="B9" s="120"/>
      <c r="C9" s="121"/>
      <c r="D9" s="121"/>
      <c r="E9" s="122"/>
    </row>
    <row r="10" spans="2:5" x14ac:dyDescent="0.25">
      <c r="B10" s="120"/>
      <c r="C10" s="121"/>
      <c r="D10" s="121"/>
      <c r="E10" s="122"/>
    </row>
    <row r="11" spans="2:5" x14ac:dyDescent="0.25">
      <c r="B11" s="120"/>
      <c r="C11" s="121"/>
      <c r="D11" s="121"/>
      <c r="E11" s="122"/>
    </row>
    <row r="12" spans="2:5" ht="15.75" thickBot="1" x14ac:dyDescent="0.3">
      <c r="B12" s="123"/>
      <c r="C12" s="124"/>
      <c r="D12" s="124"/>
      <c r="E12" s="125"/>
    </row>
    <row r="13" spans="2:5" ht="15.75" thickBot="1" x14ac:dyDescent="0.3"/>
    <row r="14" spans="2:5" ht="15.75" thickBot="1" x14ac:dyDescent="0.3">
      <c r="B14" s="126" t="s">
        <v>61</v>
      </c>
      <c r="C14" s="127"/>
      <c r="D14" s="127"/>
      <c r="E14" s="128"/>
    </row>
    <row r="15" spans="2:5" ht="15.75" thickBot="1" x14ac:dyDescent="0.3">
      <c r="B15" s="138" t="s">
        <v>65</v>
      </c>
      <c r="C15" s="139"/>
      <c r="D15" s="139"/>
      <c r="E15" s="140"/>
    </row>
    <row r="16" spans="2:5" ht="15.75" thickBot="1" x14ac:dyDescent="0.3"/>
    <row r="17" spans="2:5" ht="15.75" thickBot="1" x14ac:dyDescent="0.3">
      <c r="B17" s="126" t="s">
        <v>3</v>
      </c>
      <c r="C17" s="127"/>
      <c r="D17" s="127"/>
      <c r="E17" s="128"/>
    </row>
    <row r="18" spans="2:5" x14ac:dyDescent="0.25">
      <c r="B18" s="28" t="s">
        <v>8</v>
      </c>
      <c r="C18" s="8" t="s">
        <v>9</v>
      </c>
      <c r="D18" s="113">
        <v>8100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v>1252.5699428489638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7500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42000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14000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2.9</v>
      </c>
      <c r="E23" s="92" t="s">
        <v>7</v>
      </c>
    </row>
    <row r="24" spans="2:5" ht="15.75" thickBot="1" x14ac:dyDescent="0.3"/>
    <row r="25" spans="2:5" ht="15.75" thickBot="1" x14ac:dyDescent="0.3">
      <c r="B25" s="126" t="s">
        <v>11</v>
      </c>
      <c r="C25" s="127"/>
      <c r="D25" s="127"/>
      <c r="E25" s="128"/>
    </row>
    <row r="26" spans="2:5" x14ac:dyDescent="0.25">
      <c r="B26" s="129">
        <v>30199</v>
      </c>
      <c r="C26" s="130"/>
      <c r="D26" s="130"/>
      <c r="E26" s="131"/>
    </row>
    <row r="27" spans="2:5" x14ac:dyDescent="0.25">
      <c r="B27" s="132">
        <v>34143</v>
      </c>
      <c r="C27" s="133"/>
      <c r="D27" s="133"/>
      <c r="E27" s="134"/>
    </row>
    <row r="28" spans="2:5" x14ac:dyDescent="0.25">
      <c r="B28" s="132">
        <v>34157</v>
      </c>
      <c r="C28" s="133"/>
      <c r="D28" s="133"/>
      <c r="E28" s="134"/>
    </row>
    <row r="29" spans="2:5" x14ac:dyDescent="0.25">
      <c r="B29" s="132"/>
      <c r="C29" s="133"/>
      <c r="D29" s="133"/>
      <c r="E29" s="134"/>
    </row>
    <row r="30" spans="2:5" x14ac:dyDescent="0.25">
      <c r="B30" s="132"/>
      <c r="C30" s="133"/>
      <c r="D30" s="133"/>
      <c r="E30" s="134"/>
    </row>
    <row r="31" spans="2:5" x14ac:dyDescent="0.25">
      <c r="B31" s="132"/>
      <c r="C31" s="133"/>
      <c r="D31" s="133"/>
      <c r="E31" s="134"/>
    </row>
    <row r="32" spans="2:5" x14ac:dyDescent="0.25">
      <c r="B32" s="132"/>
      <c r="C32" s="133"/>
      <c r="D32" s="133"/>
      <c r="E32" s="134"/>
    </row>
    <row r="33" spans="2:5" x14ac:dyDescent="0.25">
      <c r="B33" s="132"/>
      <c r="C33" s="133"/>
      <c r="D33" s="133"/>
      <c r="E33" s="134"/>
    </row>
    <row r="34" spans="2:5" x14ac:dyDescent="0.25">
      <c r="B34" s="132"/>
      <c r="C34" s="133"/>
      <c r="D34" s="133"/>
      <c r="E34" s="134"/>
    </row>
    <row r="35" spans="2:5" x14ac:dyDescent="0.25">
      <c r="B35" s="132"/>
      <c r="C35" s="133"/>
      <c r="D35" s="133"/>
      <c r="E35" s="134"/>
    </row>
    <row r="36" spans="2:5" x14ac:dyDescent="0.25">
      <c r="B36" s="132"/>
      <c r="C36" s="133"/>
      <c r="D36" s="133"/>
      <c r="E36" s="134"/>
    </row>
    <row r="37" spans="2:5" x14ac:dyDescent="0.25">
      <c r="B37" s="132"/>
      <c r="C37" s="133"/>
      <c r="D37" s="133"/>
      <c r="E37" s="134"/>
    </row>
    <row r="38" spans="2:5" x14ac:dyDescent="0.25">
      <c r="B38" s="132"/>
      <c r="C38" s="133"/>
      <c r="D38" s="133"/>
      <c r="E38" s="134"/>
    </row>
    <row r="39" spans="2:5" x14ac:dyDescent="0.25">
      <c r="B39" s="132"/>
      <c r="C39" s="133"/>
      <c r="D39" s="133"/>
      <c r="E39" s="134"/>
    </row>
    <row r="40" spans="2:5" ht="15.75" thickBot="1" x14ac:dyDescent="0.3">
      <c r="B40" s="135"/>
      <c r="C40" s="136"/>
      <c r="D40" s="136"/>
      <c r="E40" s="137"/>
    </row>
  </sheetData>
  <mergeCells count="20"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  <mergeCell ref="B2:E12"/>
    <mergeCell ref="B14:E14"/>
    <mergeCell ref="B25:E25"/>
    <mergeCell ref="B26:E26"/>
    <mergeCell ref="B27:E2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E14" sqref="E14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35</v>
      </c>
      <c r="D5" s="17" t="s">
        <v>13</v>
      </c>
      <c r="F5" s="115">
        <v>12000</v>
      </c>
      <c r="G5" s="116">
        <v>31.5</v>
      </c>
      <c r="H5" s="109">
        <v>12000</v>
      </c>
      <c r="I5" s="107">
        <v>23</v>
      </c>
      <c r="Q5" s="13"/>
    </row>
    <row r="6" spans="1:17" x14ac:dyDescent="0.25">
      <c r="A6" s="20" t="s">
        <v>21</v>
      </c>
      <c r="B6" s="15" t="s">
        <v>22</v>
      </c>
      <c r="C6" s="16">
        <v>7000</v>
      </c>
      <c r="D6" s="17" t="s">
        <v>7</v>
      </c>
      <c r="F6" s="44">
        <v>20000</v>
      </c>
      <c r="G6" s="19">
        <v>21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1.4</v>
      </c>
      <c r="D7" s="17" t="s">
        <v>7</v>
      </c>
      <c r="F7" s="44">
        <v>25500</v>
      </c>
      <c r="G7" s="19">
        <v>13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28000</v>
      </c>
      <c r="G8" s="19">
        <v>10.5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31500</v>
      </c>
      <c r="G9" s="19">
        <v>7</v>
      </c>
      <c r="H9" s="18"/>
      <c r="I9" s="108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37500</v>
      </c>
      <c r="G10" s="35">
        <v>3.5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0.2</v>
      </c>
      <c r="D11" s="30"/>
      <c r="F11" s="44">
        <v>46000</v>
      </c>
      <c r="G11" s="19">
        <v>0.6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28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2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14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8100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1252.5699428489638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7500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42000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14000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2.9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1.3227513227513227E-2</v>
      </c>
      <c r="D25" s="30"/>
      <c r="F25" s="141"/>
      <c r="G25" s="142"/>
      <c r="H25" s="142"/>
      <c r="I25" s="143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12.98764726838969</v>
      </c>
      <c r="D26" s="54" t="s">
        <v>34</v>
      </c>
      <c r="F26" s="144"/>
      <c r="G26" s="145"/>
      <c r="H26" s="145"/>
      <c r="I26" s="146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0.51635313120774795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24.048073548797277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25.97529453677938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89287.728683196969</v>
      </c>
      <c r="F32" s="70">
        <f>IF(A32&lt;=$C$21,IF($C$12*(1-$C$25*(EXP(A32/$C$19)-1))&gt;0,$C$12*(1-$C$25*(EXP(A32/$C$19)-1)),0),IF($C$29*(1-$C$27*(EXP((A32-$C$21)/$C$20)-1))&gt;0,$C$29*(1-$C$27*(EXP((A32-$C$21)/$C$20)-1)),0))</f>
        <v>28.336771128411328</v>
      </c>
      <c r="G32" s="71">
        <f t="shared" ref="G32:G63" si="1">IF(A32&lt;=$C$21,($C$5-$C$8)*(F32/$C$12)^(1/$C$11)+$C$8, ($C$28-$C$8)*(F32/$C$29)^(1/$C$11)+$C$8)</f>
        <v>37.156063801252621</v>
      </c>
      <c r="H32" s="72">
        <f t="shared" ref="H32:H63" si="2">A32-$C$6/2</f>
        <v>-21500</v>
      </c>
      <c r="I32" s="72">
        <f t="shared" ref="I32:I63" si="3">A32+$C$6/2</f>
        <v>-14500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23535.989749744211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28.242906004864661</v>
      </c>
      <c r="G33" s="76">
        <f t="shared" si="1"/>
        <v>36.544732806227685</v>
      </c>
      <c r="H33" s="77">
        <f t="shared" si="2"/>
        <v>-11500</v>
      </c>
      <c r="I33" s="77">
        <f t="shared" si="3"/>
        <v>-4500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20598.070266244431</v>
      </c>
      <c r="F34" s="75">
        <f t="shared" si="5"/>
        <v>28.224725658937558</v>
      </c>
      <c r="G34" s="76">
        <f t="shared" si="1"/>
        <v>36.427262409756736</v>
      </c>
      <c r="H34" s="77">
        <f t="shared" si="2"/>
        <v>-10500</v>
      </c>
      <c r="I34" s="77">
        <f t="shared" si="3"/>
        <v>-3500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18026.881520788989</v>
      </c>
      <c r="F35" s="75">
        <f t="shared" si="5"/>
        <v>28.203952235512141</v>
      </c>
      <c r="G35" s="76">
        <f t="shared" si="1"/>
        <v>36.293407100891514</v>
      </c>
      <c r="H35" s="77">
        <f t="shared" si="2"/>
        <v>-9500</v>
      </c>
      <c r="I35" s="77">
        <f t="shared" si="3"/>
        <v>-2500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15776.645732542873</v>
      </c>
      <c r="F36" s="75">
        <f t="shared" si="5"/>
        <v>28.180215881839779</v>
      </c>
      <c r="G36" s="76">
        <f t="shared" si="1"/>
        <v>36.140941883673818</v>
      </c>
      <c r="H36" s="77">
        <f t="shared" si="2"/>
        <v>-8500</v>
      </c>
      <c r="I36" s="77">
        <f t="shared" si="3"/>
        <v>-1500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13807.299409114301</v>
      </c>
      <c r="F37" s="75">
        <f t="shared" si="5"/>
        <v>28.15309399277406</v>
      </c>
      <c r="G37" s="76">
        <f t="shared" si="1"/>
        <v>35.967358111399108</v>
      </c>
      <c r="H37" s="77">
        <f t="shared" si="2"/>
        <v>-7500</v>
      </c>
      <c r="I37" s="77">
        <f t="shared" si="3"/>
        <v>-500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12083.780050894289</v>
      </c>
      <c r="F38" s="75">
        <f t="shared" si="5"/>
        <v>28.122103686653467</v>
      </c>
      <c r="G38" s="76">
        <f t="shared" si="1"/>
        <v>35.769833072561177</v>
      </c>
      <c r="H38" s="77">
        <f t="shared" si="2"/>
        <v>-6500</v>
      </c>
      <c r="I38" s="77">
        <f t="shared" si="3"/>
        <v>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10575.401893726113</v>
      </c>
      <c r="F39" s="75">
        <f t="shared" si="5"/>
        <v>28.086693208013095</v>
      </c>
      <c r="G39" s="76">
        <f t="shared" si="1"/>
        <v>35.545198183298517</v>
      </c>
      <c r="H39" s="77">
        <f t="shared" si="2"/>
        <v>-5500</v>
      </c>
      <c r="I39" s="77">
        <f t="shared" si="3"/>
        <v>1500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9255.3095755453542</v>
      </c>
      <c r="F40" s="75">
        <f t="shared" si="5"/>
        <v>28.04623210405817</v>
      </c>
      <c r="G40" s="76">
        <f t="shared" si="1"/>
        <v>35.289906426940881</v>
      </c>
      <c r="H40" s="77">
        <f t="shared" si="2"/>
        <v>-4500</v>
      </c>
      <c r="I40" s="77">
        <f t="shared" si="3"/>
        <v>2500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8100</v>
      </c>
      <c r="F41" s="75">
        <f t="shared" si="5"/>
        <v>28</v>
      </c>
      <c r="G41" s="76">
        <f t="shared" si="1"/>
        <v>35</v>
      </c>
      <c r="H41" s="77">
        <f t="shared" si="2"/>
        <v>-3500</v>
      </c>
      <c r="I41" s="77">
        <f t="shared" si="3"/>
        <v>3500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7088.9038842478749</v>
      </c>
      <c r="F42" s="75">
        <f t="shared" si="5"/>
        <v>27.947173773408991</v>
      </c>
      <c r="G42" s="76">
        <f t="shared" si="1"/>
        <v>34.671079543749535</v>
      </c>
      <c r="H42" s="77">
        <f t="shared" si="2"/>
        <v>-2500</v>
      </c>
      <c r="I42" s="77">
        <f t="shared" si="3"/>
        <v>4500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6204.0195407536539</v>
      </c>
      <c r="F43" s="75">
        <f t="shared" si="5"/>
        <v>27.886812899235203</v>
      </c>
      <c r="G43" s="76">
        <f t="shared" si="1"/>
        <v>34.298276886262833</v>
      </c>
      <c r="H43" s="77">
        <f t="shared" si="2"/>
        <v>-1500</v>
      </c>
      <c r="I43" s="77">
        <f t="shared" si="3"/>
        <v>5500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5429.5923728886783</v>
      </c>
      <c r="F44" s="75">
        <f t="shared" si="5"/>
        <v>27.817842704577306</v>
      </c>
      <c r="G44" s="76">
        <f t="shared" si="1"/>
        <v>33.876233920038842</v>
      </c>
      <c r="H44" s="77">
        <f t="shared" si="2"/>
        <v>-500</v>
      </c>
      <c r="I44" s="77">
        <f t="shared" si="3"/>
        <v>6500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4751.834378031258</v>
      </c>
      <c r="F45" s="75">
        <f t="shared" si="5"/>
        <v>27.739035235065646</v>
      </c>
      <c r="G45" s="76">
        <f t="shared" si="1"/>
        <v>33.399091126753447</v>
      </c>
      <c r="H45" s="77">
        <f t="shared" si="2"/>
        <v>500</v>
      </c>
      <c r="I45" s="77">
        <f t="shared" si="3"/>
        <v>7500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4158.6786641639956</v>
      </c>
      <c r="F46" s="75">
        <f t="shared" si="5"/>
        <v>27.648987392201974</v>
      </c>
      <c r="G46" s="76">
        <f t="shared" si="1"/>
        <v>32.860490366057583</v>
      </c>
      <c r="H46" s="77">
        <f t="shared" si="2"/>
        <v>1500</v>
      </c>
      <c r="I46" s="77">
        <f t="shared" si="3"/>
        <v>8500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3639.5646093494947</v>
      </c>
      <c r="F47" s="75">
        <f t="shared" si="5"/>
        <v>27.546095952410198</v>
      </c>
      <c r="G47" s="76">
        <f t="shared" si="1"/>
        <v>32.253597900265149</v>
      </c>
      <c r="H47" s="77">
        <f t="shared" si="2"/>
        <v>2500</v>
      </c>
      <c r="I47" s="77">
        <f t="shared" si="3"/>
        <v>9500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3185.2498390356459</v>
      </c>
      <c r="F48" s="75">
        <f t="shared" si="5"/>
        <v>27.428529023034091</v>
      </c>
      <c r="G48" s="76">
        <f t="shared" si="1"/>
        <v>31.571155253426614</v>
      </c>
      <c r="H48" s="77">
        <f t="shared" si="2"/>
        <v>3500</v>
      </c>
      <c r="I48" s="77">
        <f t="shared" si="3"/>
        <v>10500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2787.6456736098403</v>
      </c>
      <c r="F49" s="75">
        <f t="shared" si="5"/>
        <v>27.294193427080739</v>
      </c>
      <c r="G49" s="76">
        <f t="shared" si="1"/>
        <v>30.805567405412155</v>
      </c>
      <c r="H49" s="77">
        <f t="shared" si="2"/>
        <v>4500</v>
      </c>
      <c r="I49" s="77">
        <f t="shared" si="3"/>
        <v>11500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2439.6731164888374</v>
      </c>
      <c r="F50" s="75">
        <f t="shared" si="5"/>
        <v>27.140697436023501</v>
      </c>
      <c r="G50" s="76">
        <f t="shared" si="1"/>
        <v>29.949039968637813</v>
      </c>
      <c r="H50" s="77">
        <f t="shared" si="2"/>
        <v>5500</v>
      </c>
      <c r="I50" s="77">
        <f t="shared" si="3"/>
        <v>12500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2135.1368187373869</v>
      </c>
      <c r="F51" s="75">
        <f t="shared" si="5"/>
        <v>26.965308187154378</v>
      </c>
      <c r="G51" s="76">
        <f t="shared" si="1"/>
        <v>28.993779297850569</v>
      </c>
      <c r="H51" s="77">
        <f t="shared" si="2"/>
        <v>6500</v>
      </c>
      <c r="I51" s="77">
        <f t="shared" si="3"/>
        <v>13500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1868.614776265199</v>
      </c>
      <c r="F52" s="75">
        <f t="shared" si="5"/>
        <v>26.764903027338811</v>
      </c>
      <c r="G52" s="76">
        <f t="shared" si="1"/>
        <v>27.932271758752908</v>
      </c>
      <c r="H52" s="77">
        <f t="shared" si="2"/>
        <v>7500</v>
      </c>
      <c r="I52" s="77">
        <f t="shared" si="3"/>
        <v>14500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1635.3617957567087</v>
      </c>
      <c r="F53" s="75">
        <f t="shared" si="5"/>
        <v>26.535913916890696</v>
      </c>
      <c r="G53" s="76">
        <f t="shared" si="1"/>
        <v>26.757660301268572</v>
      </c>
      <c r="H53" s="77">
        <f t="shared" si="2"/>
        <v>8500</v>
      </c>
      <c r="I53" s="77">
        <f t="shared" si="3"/>
        <v>15500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1431.2250106284337</v>
      </c>
      <c r="F54" s="75">
        <f t="shared" si="5"/>
        <v>26.27426390372699</v>
      </c>
      <c r="G54" s="76">
        <f t="shared" si="1"/>
        <v>25.464237505816016</v>
      </c>
      <c r="H54" s="77">
        <f t="shared" si="2"/>
        <v>9500</v>
      </c>
      <c r="I54" s="77">
        <f t="shared" si="3"/>
        <v>16500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1252.5699428489638</v>
      </c>
      <c r="F55" s="75">
        <f t="shared" si="5"/>
        <v>25.97529453677938</v>
      </c>
      <c r="G55" s="76">
        <f t="shared" si="1"/>
        <v>24.048073548797277</v>
      </c>
      <c r="H55" s="77">
        <f t="shared" si="2"/>
        <v>10500</v>
      </c>
      <c r="I55" s="77">
        <f t="shared" si="3"/>
        <v>17500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1223.0990847436317</v>
      </c>
      <c r="F56" s="75">
        <f t="shared" si="5"/>
        <v>25.652119031889548</v>
      </c>
      <c r="G56" s="76">
        <f t="shared" si="1"/>
        <v>22.588849922702337</v>
      </c>
      <c r="H56" s="77">
        <f t="shared" si="2"/>
        <v>11500</v>
      </c>
      <c r="I56" s="77">
        <f t="shared" si="3"/>
        <v>18500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1194.3216262224289</v>
      </c>
      <c r="F57" s="75">
        <f t="shared" si="5"/>
        <v>25.321156537730797</v>
      </c>
      <c r="G57" s="76">
        <f t="shared" si="1"/>
        <v>21.168767748344472</v>
      </c>
      <c r="H57" s="77">
        <f t="shared" si="2"/>
        <v>12500</v>
      </c>
      <c r="I57" s="77">
        <f t="shared" si="3"/>
        <v>19500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1166.2212527626652</v>
      </c>
      <c r="F58" s="75">
        <f t="shared" si="5"/>
        <v>24.982219424978009</v>
      </c>
      <c r="G58" s="76">
        <f t="shared" si="1"/>
        <v>19.789416107438566</v>
      </c>
      <c r="H58" s="77">
        <f t="shared" si="2"/>
        <v>13500</v>
      </c>
      <c r="I58" s="77">
        <f t="shared" si="3"/>
        <v>20500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1138.7820336948516</v>
      </c>
      <c r="F59" s="75">
        <f t="shared" si="5"/>
        <v>24.635115543333672</v>
      </c>
      <c r="G59" s="76">
        <f t="shared" si="1"/>
        <v>18.452316932328053</v>
      </c>
      <c r="H59" s="77">
        <f t="shared" si="2"/>
        <v>14500</v>
      </c>
      <c r="I59" s="77">
        <f t="shared" si="3"/>
        <v>21500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1111.9884131712836</v>
      </c>
      <c r="F60" s="75">
        <f t="shared" si="5"/>
        <v>24.279648112593975</v>
      </c>
      <c r="G60" s="76">
        <f t="shared" si="1"/>
        <v>17.158915222458425</v>
      </c>
      <c r="H60" s="77">
        <f t="shared" si="2"/>
        <v>15500</v>
      </c>
      <c r="I60" s="77">
        <f t="shared" si="3"/>
        <v>22500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1085.8252013471147</v>
      </c>
      <c r="F61" s="75">
        <f t="shared" si="5"/>
        <v>23.915615611090121</v>
      </c>
      <c r="G61" s="76">
        <f t="shared" si="1"/>
        <v>15.910568958459411</v>
      </c>
      <c r="H61" s="77">
        <f t="shared" si="2"/>
        <v>16500</v>
      </c>
      <c r="I61" s="77">
        <f t="shared" si="3"/>
        <v>23500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1060.2775657689288</v>
      </c>
      <c r="F62" s="75">
        <f t="shared" si="5"/>
        <v>23.542811661441661</v>
      </c>
      <c r="G62" s="76">
        <f t="shared" si="1"/>
        <v>14.708538763673941</v>
      </c>
      <c r="H62" s="77">
        <f t="shared" si="2"/>
        <v>17500</v>
      </c>
      <c r="I62" s="77">
        <f t="shared" si="3"/>
        <v>24500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1035.3310229659207</v>
      </c>
      <c r="F63" s="75">
        <f t="shared" si="5"/>
        <v>23.161024913556943</v>
      </c>
      <c r="G63" s="76">
        <f t="shared" si="1"/>
        <v>13.553977372519926</v>
      </c>
      <c r="H63" s="77">
        <f t="shared" si="2"/>
        <v>18500</v>
      </c>
      <c r="I63" s="77">
        <f t="shared" si="3"/>
        <v>25500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1010.9714302389249</v>
      </c>
      <c r="F64" s="75">
        <f t="shared" si="5"/>
        <v>22.770038924814518</v>
      </c>
      <c r="G64" s="76">
        <f t="shared" ref="G64:G95" si="8">IF(A64&lt;=$C$21,($C$5-$C$8)*(F64/$C$12)^(1/$C$11)+$C$8, ($C$28-$C$8)*(F64/$C$29)^(1/$C$11)+$C$8)</f>
        <v>12.447918975464821</v>
      </c>
      <c r="H64" s="77">
        <f t="shared" ref="H64:H95" si="9">A64-$C$6/2</f>
        <v>19500</v>
      </c>
      <c r="I64" s="77">
        <f t="shared" ref="I64:I95" si="10">A64+$C$6/2</f>
        <v>26500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987.18497764263361</v>
      </c>
      <c r="F65" s="75">
        <f t="shared" si="5"/>
        <v>22.369632037357395</v>
      </c>
      <c r="G65" s="76">
        <f t="shared" si="8"/>
        <v>11.391268521634085</v>
      </c>
      <c r="H65" s="77">
        <f t="shared" si="9"/>
        <v>20500</v>
      </c>
      <c r="I65" s="77">
        <f t="shared" si="10"/>
        <v>27500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963.95818015645955</v>
      </c>
      <c r="F66" s="75">
        <f t="shared" si="5"/>
        <v>21.959577252430773</v>
      </c>
      <c r="G66" s="76">
        <f t="shared" si="8"/>
        <v>10.384791072156187</v>
      </c>
      <c r="H66" s="77">
        <f t="shared" si="9"/>
        <v>21500</v>
      </c>
      <c r="I66" s="77">
        <f t="shared" si="10"/>
        <v>28500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941.27787003960498</v>
      </c>
      <c r="F67" s="75">
        <f t="shared" si="5"/>
        <v>21.539642101691829</v>
      </c>
      <c r="G67" s="76">
        <f t="shared" si="8"/>
        <v>9.429101310238245</v>
      </c>
      <c r="H67" s="77">
        <f t="shared" si="9"/>
        <v>22500</v>
      </c>
      <c r="I67" s="77">
        <f t="shared" si="10"/>
        <v>29500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919.13118936600404</v>
      </c>
      <c r="F68" s="75">
        <f t="shared" si="5"/>
        <v>21.109588515418725</v>
      </c>
      <c r="G68" s="76">
        <f t="shared" si="8"/>
        <v>8.5246533276170045</v>
      </c>
      <c r="H68" s="77">
        <f t="shared" si="9"/>
        <v>23500</v>
      </c>
      <c r="I68" s="77">
        <f t="shared" si="10"/>
        <v>30500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897.50558273490435</v>
      </c>
      <c r="F69" s="75">
        <f t="shared" si="5"/>
        <v>20.669172687544076</v>
      </c>
      <c r="G69" s="76">
        <f t="shared" si="8"/>
        <v>7.671730821357416</v>
      </c>
      <c r="H69" s="77">
        <f t="shared" si="9"/>
        <v>24500</v>
      </c>
      <c r="I69" s="77">
        <f t="shared" si="10"/>
        <v>31500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876.38879015295652</v>
      </c>
      <c r="F70" s="75">
        <f t="shared" si="5"/>
        <v>20.218144937436357</v>
      </c>
      <c r="G70" s="76">
        <f t="shared" si="8"/>
        <v>6.8704378498598198</v>
      </c>
      <c r="H70" s="77">
        <f t="shared" si="9"/>
        <v>25500</v>
      </c>
      <c r="I70" s="77">
        <f t="shared" si="10"/>
        <v>32500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855.76884008377635</v>
      </c>
      <c r="F71" s="75">
        <f t="shared" si="5"/>
        <v>19.756249568350917</v>
      </c>
      <c r="G71" s="76">
        <f t="shared" si="8"/>
        <v>6.1206903122264773</v>
      </c>
      <c r="H71" s="77">
        <f t="shared" si="9"/>
        <v>26500</v>
      </c>
      <c r="I71" s="77">
        <f t="shared" si="10"/>
        <v>33500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835.63404266103873</v>
      </c>
      <c r="F72" s="75">
        <f t="shared" si="5"/>
        <v>19.283224722470322</v>
      </c>
      <c r="G72" s="76">
        <f t="shared" si="8"/>
        <v>5.4222083306173987</v>
      </c>
      <c r="H72" s="77">
        <f t="shared" si="9"/>
        <v>27500</v>
      </c>
      <c r="I72" s="77">
        <f t="shared" si="10"/>
        <v>34500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815.97298306125708</v>
      </c>
      <c r="F73" s="75">
        <f t="shared" si="5"/>
        <v>18.79880223245188</v>
      </c>
      <c r="G73" s="76">
        <f t="shared" si="8"/>
        <v>4.7745097306206805</v>
      </c>
      <c r="H73" s="77">
        <f t="shared" si="9"/>
        <v>28500</v>
      </c>
      <c r="I73" s="77">
        <f t="shared" si="10"/>
        <v>35500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796.77451503248813</v>
      </c>
      <c r="F74" s="75">
        <f t="shared" si="5"/>
        <v>18.302707469398122</v>
      </c>
      <c r="G74" s="76">
        <f t="shared" si="8"/>
        <v>4.1769048296239104</v>
      </c>
      <c r="H74" s="77">
        <f t="shared" si="9"/>
        <v>29500</v>
      </c>
      <c r="I74" s="77">
        <f t="shared" si="10"/>
        <v>36500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778.02775457529674</v>
      </c>
      <c r="F75" s="75">
        <f t="shared" si="5"/>
        <v>17.794659187164175</v>
      </c>
      <c r="G75" s="76">
        <f t="shared" si="8"/>
        <v>3.6284927572648162</v>
      </c>
      <c r="H75" s="77">
        <f t="shared" si="9"/>
        <v>30500</v>
      </c>
      <c r="I75" s="77">
        <f t="shared" si="10"/>
        <v>37500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759.72207377239761</v>
      </c>
      <c r="F76" s="75">
        <f t="shared" si="5"/>
        <v>17.27436936291361</v>
      </c>
      <c r="G76" s="76">
        <f t="shared" si="8"/>
        <v>3.1281595447164108</v>
      </c>
      <c r="H76" s="77">
        <f t="shared" si="9"/>
        <v>31500</v>
      </c>
      <c r="I76" s="77">
        <f t="shared" si="10"/>
        <v>38500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741.84709476347302</v>
      </c>
      <c r="F77" s="75">
        <f t="shared" si="5"/>
        <v>16.741543033832496</v>
      </c>
      <c r="G77" s="76">
        <f t="shared" si="8"/>
        <v>2.6745782301586574</v>
      </c>
      <c r="H77" s="77">
        <f t="shared" si="9"/>
        <v>32500</v>
      </c>
      <c r="I77" s="77">
        <f t="shared" si="10"/>
        <v>39500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724.3926838617549</v>
      </c>
      <c r="F78" s="75">
        <f t="shared" si="5"/>
        <v>16.195878129908991</v>
      </c>
      <c r="G78" s="76">
        <f t="shared" si="8"/>
        <v>2.2662112354887287</v>
      </c>
      <c r="H78" s="77">
        <f t="shared" si="9"/>
        <v>33500</v>
      </c>
      <c r="I78" s="77">
        <f t="shared" si="10"/>
        <v>40500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707.34894580903324</v>
      </c>
      <c r="F79" s="75">
        <f t="shared" si="5"/>
        <v>15.637065302683785</v>
      </c>
      <c r="G79" s="76">
        <f t="shared" si="8"/>
        <v>1.9013152731388312</v>
      </c>
      <c r="H79" s="77">
        <f t="shared" si="9"/>
        <v>34500</v>
      </c>
      <c r="I79" s="77">
        <f t="shared" si="10"/>
        <v>41500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690.70621816583287</v>
      </c>
      <c r="F80" s="75">
        <f t="shared" si="5"/>
        <v>15.06478774987419</v>
      </c>
      <c r="G80" s="76">
        <f t="shared" si="8"/>
        <v>1.5779490406124355</v>
      </c>
      <c r="H80" s="77">
        <f t="shared" si="9"/>
        <v>35500</v>
      </c>
      <c r="I80" s="77">
        <f t="shared" si="10"/>
        <v>42500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674.45506583358303</v>
      </c>
      <c r="F81" s="75">
        <f t="shared" si="5"/>
        <v>14.478721035772518</v>
      </c>
      <c r="G81" s="76">
        <f t="shared" si="8"/>
        <v>1.2939839525889771</v>
      </c>
      <c r="H81" s="77">
        <f t="shared" si="9"/>
        <v>36500</v>
      </c>
      <c r="I81" s="77">
        <f t="shared" si="10"/>
        <v>43500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658.58627570566853</v>
      </c>
      <c r="F82" s="75">
        <f t="shared" si="5"/>
        <v>13.87853290731694</v>
      </c>
      <c r="G82" s="76">
        <f t="shared" si="8"/>
        <v>1.0471181444762379</v>
      </c>
      <c r="H82" s="77">
        <f t="shared" si="9"/>
        <v>37500</v>
      </c>
      <c r="I82" s="77">
        <f t="shared" si="10"/>
        <v>44500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643.09085144433345</v>
      </c>
      <c r="F83" s="75">
        <f t="shared" si="5"/>
        <v>13.263883105730505</v>
      </c>
      <c r="G83" s="76">
        <f t="shared" si="8"/>
        <v>0.83489395507847608</v>
      </c>
      <c r="H83" s="77">
        <f t="shared" si="9"/>
        <v>38500</v>
      </c>
      <c r="I83" s="77">
        <f t="shared" si="10"/>
        <v>45500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627.96000838047553</v>
      </c>
      <c r="F84" s="75">
        <f t="shared" si="5"/>
        <v>12.634423173621547</v>
      </c>
      <c r="G84" s="76">
        <f t="shared" si="8"/>
        <v>0.65471905718827017</v>
      </c>
      <c r="H84" s="77">
        <f t="shared" si="9"/>
        <v>39500</v>
      </c>
      <c r="I84" s="77">
        <f t="shared" si="10"/>
        <v>46500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613.18516853343965</v>
      </c>
      <c r="F85" s="75">
        <f t="shared" si="5"/>
        <v>11.989796257436186</v>
      </c>
      <c r="G85" s="76">
        <f t="shared" si="8"/>
        <v>0.50389135055330248</v>
      </c>
      <c r="H85" s="77">
        <f t="shared" si="9"/>
        <v>40500</v>
      </c>
      <c r="I85" s="77">
        <f t="shared" si="10"/>
        <v>47500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598.75795574798792</v>
      </c>
      <c r="F86" s="75">
        <f t="shared" si="5"/>
        <v>11.329636905150798</v>
      </c>
      <c r="G86" s="76">
        <f t="shared" si="8"/>
        <v>0.37962765845837187</v>
      </c>
      <c r="H86" s="77">
        <f t="shared" si="9"/>
        <v>41500</v>
      </c>
      <c r="I86" s="77">
        <f t="shared" si="10"/>
        <v>48500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584.67019094568695</v>
      </c>
      <c r="F87" s="75">
        <f t="shared" si="5"/>
        <v>10.653570859089914</v>
      </c>
      <c r="G87" s="76">
        <f t="shared" si="8"/>
        <v>0.27909617314886259</v>
      </c>
      <c r="H87" s="77">
        <f t="shared" si="9"/>
        <v>42500</v>
      </c>
      <c r="I87" s="77">
        <f t="shared" si="10"/>
        <v>49500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570.9138874880241</v>
      </c>
      <c r="F88" s="75">
        <f t="shared" si="5"/>
        <v>9.9612148437519519</v>
      </c>
      <c r="G88" s="76">
        <f t="shared" si="8"/>
        <v>0.19945247187054091</v>
      </c>
      <c r="H88" s="77">
        <f t="shared" si="9"/>
        <v>43500</v>
      </c>
      <c r="I88" s="77">
        <f t="shared" si="10"/>
        <v>50500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557.48124664861984</v>
      </c>
      <c r="F89" s="75">
        <f t="shared" si="5"/>
        <v>9.2521763485226103</v>
      </c>
      <c r="G89" s="76">
        <f t="shared" si="8"/>
        <v>0.1378787689858689</v>
      </c>
      <c r="H89" s="77">
        <f t="shared" si="9"/>
        <v>44500</v>
      </c>
      <c r="I89" s="77">
        <f t="shared" si="10"/>
        <v>51500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544.36465319197305</v>
      </c>
      <c r="F90" s="75">
        <f t="shared" si="5"/>
        <v>8.5260534051526644</v>
      </c>
      <c r="G90" s="76">
        <f t="shared" si="8"/>
        <v>9.1625874106863958E-2</v>
      </c>
      <c r="H90" s="77">
        <f t="shared" si="9"/>
        <v>45500</v>
      </c>
      <c r="I90" s="77">
        <f t="shared" si="10"/>
        <v>52500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531.55667105622945</v>
      </c>
      <c r="F91" s="75">
        <f t="shared" si="5"/>
        <v>7.7824343598740509</v>
      </c>
      <c r="G91" s="76">
        <f t="shared" si="8"/>
        <v>5.8057084060221011E-2</v>
      </c>
      <c r="H91" s="77">
        <f t="shared" si="9"/>
        <v>46500</v>
      </c>
      <c r="I91" s="77">
        <f t="shared" si="10"/>
        <v>53500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519.05003913752796</v>
      </c>
      <c r="F92" s="75">
        <f t="shared" si="5"/>
        <v>7.0208976400249989</v>
      </c>
      <c r="G92" s="76">
        <f t="shared" si="8"/>
        <v>3.4692939154167629E-2</v>
      </c>
      <c r="H92" s="77">
        <f t="shared" si="9"/>
        <v>47500</v>
      </c>
      <c r="I92" s="77">
        <f t="shared" si="10"/>
        <v>54500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506.83766717353478</v>
      </c>
      <c r="F93" s="75">
        <f t="shared" si="5"/>
        <v>6.2410115150520147</v>
      </c>
      <c r="G93" s="76">
        <f t="shared" si="8"/>
        <v>1.925541162634763E-2</v>
      </c>
      <c r="H93" s="77">
        <f t="shared" si="9"/>
        <v>48500</v>
      </c>
      <c r="I93" s="77">
        <f t="shared" si="10"/>
        <v>55500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494.91263172382975</v>
      </c>
      <c r="F94" s="75">
        <f t="shared" si="5"/>
        <v>5.4423338517530864</v>
      </c>
      <c r="G94" s="76">
        <f t="shared" si="8"/>
        <v>9.7096546792763833E-3</v>
      </c>
      <c r="H94" s="77">
        <f t="shared" si="9"/>
        <v>49500</v>
      </c>
      <c r="I94" s="77">
        <f t="shared" si="10"/>
        <v>56500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483.26817224486854</v>
      </c>
      <c r="F95" s="75">
        <f t="shared" si="5"/>
        <v>4.6244118636234193</v>
      </c>
      <c r="G95" s="76">
        <f t="shared" si="8"/>
        <v>4.3009106565798051E-3</v>
      </c>
      <c r="H95" s="77">
        <f t="shared" si="9"/>
        <v>50500</v>
      </c>
      <c r="I95" s="77">
        <f t="shared" si="10"/>
        <v>57500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471.89768725729363</v>
      </c>
      <c r="F96" s="75">
        <f t="shared" si="5"/>
        <v>3.7867818541616471</v>
      </c>
      <c r="G96" s="76">
        <f t="shared" ref="G96:G127" si="12">IF(A96&lt;=$C$21,($C$5-$C$8)*(F96/$C$12)^(1/$C$11)+$C$8, ($C$28-$C$8)*(F96/$C$29)^(1/$C$11)+$C$8)</f>
        <v>1.5835410441778586E-3</v>
      </c>
      <c r="H96" s="77">
        <f t="shared" ref="H96:H127" si="13">A96-$C$6/2</f>
        <v>51500</v>
      </c>
      <c r="I96" s="77">
        <f t="shared" ref="I96:I127" si="14">A96+$C$6/2</f>
        <v>58500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460.79473060342229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2.9289689539909158</v>
      </c>
      <c r="G97" s="76">
        <f t="shared" si="12"/>
        <v>4.3838100640938984E-4</v>
      </c>
      <c r="H97" s="77">
        <f t="shared" si="13"/>
        <v>52500</v>
      </c>
      <c r="I97" s="77">
        <f t="shared" si="14"/>
        <v>59500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449.95300779278983</v>
      </c>
      <c r="F98" s="75">
        <f t="shared" si="15"/>
        <v>2.0504868516458088</v>
      </c>
      <c r="G98" s="76">
        <f t="shared" si="12"/>
        <v>7.3716181667279022E-5</v>
      </c>
      <c r="H98" s="77">
        <f t="shared" si="13"/>
        <v>53500</v>
      </c>
      <c r="I98" s="77">
        <f t="shared" si="14"/>
        <v>60500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439.36637243367539</v>
      </c>
      <c r="F99" s="75">
        <f t="shared" si="15"/>
        <v>1.1508375178725809</v>
      </c>
      <c r="G99" s="76">
        <f t="shared" si="12"/>
        <v>4.1053288001903086E-6</v>
      </c>
      <c r="H99" s="77">
        <f t="shared" si="13"/>
        <v>54500</v>
      </c>
      <c r="I99" s="77">
        <f t="shared" si="14"/>
        <v>61500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429.02882274858871</v>
      </c>
      <c r="F100" s="75">
        <f t="shared" si="15"/>
        <v>0.229510923286318</v>
      </c>
      <c r="G100" s="76">
        <f t="shared" si="12"/>
        <v>1.2950743084955573E-9</v>
      </c>
      <c r="H100" s="77">
        <f t="shared" si="13"/>
        <v>55500</v>
      </c>
      <c r="I100" s="77">
        <f t="shared" si="14"/>
        <v>62500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418.93449817174064</v>
      </c>
      <c r="F101" s="75">
        <f t="shared" si="15"/>
        <v>0</v>
      </c>
      <c r="G101" s="76">
        <f t="shared" si="12"/>
        <v>0</v>
      </c>
      <c r="H101" s="77">
        <f t="shared" si="13"/>
        <v>56500</v>
      </c>
      <c r="I101" s="77">
        <f t="shared" si="14"/>
        <v>63500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409.07767602657066</v>
      </c>
      <c r="F102" s="75">
        <f t="shared" si="15"/>
        <v>0</v>
      </c>
      <c r="G102" s="76">
        <f t="shared" si="12"/>
        <v>0</v>
      </c>
      <c r="H102" s="77">
        <f t="shared" si="13"/>
        <v>57500</v>
      </c>
      <c r="I102" s="77">
        <f t="shared" si="14"/>
        <v>64500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399.45276828144546</v>
      </c>
      <c r="F103" s="75">
        <f t="shared" si="15"/>
        <v>0</v>
      </c>
      <c r="G103" s="76">
        <f t="shared" si="12"/>
        <v>0</v>
      </c>
      <c r="H103" s="77">
        <f t="shared" si="13"/>
        <v>58500</v>
      </c>
      <c r="I103" s="77">
        <f t="shared" si="14"/>
        <v>65500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390.05431838169068</v>
      </c>
      <c r="F104" s="75">
        <f t="shared" si="15"/>
        <v>0</v>
      </c>
      <c r="G104" s="76">
        <f t="shared" si="12"/>
        <v>0</v>
      </c>
      <c r="H104" s="77">
        <f t="shared" si="13"/>
        <v>59500</v>
      </c>
      <c r="I104" s="77">
        <f t="shared" si="14"/>
        <v>66500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380.8769981561606</v>
      </c>
      <c r="F105" s="75">
        <f t="shared" si="15"/>
        <v>0</v>
      </c>
      <c r="G105" s="76">
        <f t="shared" si="12"/>
        <v>0</v>
      </c>
      <c r="H105" s="77">
        <f t="shared" si="13"/>
        <v>60500</v>
      </c>
      <c r="I105" s="77">
        <f t="shared" si="14"/>
        <v>67500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371.91560479658955</v>
      </c>
      <c r="F106" s="75">
        <f t="shared" si="15"/>
        <v>0</v>
      </c>
      <c r="G106" s="76">
        <f t="shared" si="12"/>
        <v>0</v>
      </c>
      <c r="H106" s="77">
        <f t="shared" si="13"/>
        <v>61500</v>
      </c>
      <c r="I106" s="77">
        <f t="shared" si="14"/>
        <v>68500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363.16505790801483</v>
      </c>
      <c r="F107" s="75">
        <f t="shared" si="15"/>
        <v>0</v>
      </c>
      <c r="G107" s="76">
        <f t="shared" si="12"/>
        <v>0</v>
      </c>
      <c r="H107" s="77">
        <f t="shared" si="13"/>
        <v>62500</v>
      </c>
      <c r="I107" s="77">
        <f t="shared" si="14"/>
        <v>69500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354.62039662859883</v>
      </c>
      <c r="F108" s="75">
        <f t="shared" si="15"/>
        <v>0</v>
      </c>
      <c r="G108" s="76">
        <f t="shared" si="12"/>
        <v>0</v>
      </c>
      <c r="H108" s="77">
        <f t="shared" si="13"/>
        <v>63500</v>
      </c>
      <c r="I108" s="77">
        <f t="shared" si="14"/>
        <v>70500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346.27677681721531</v>
      </c>
      <c r="F109" s="75">
        <f t="shared" si="15"/>
        <v>0</v>
      </c>
      <c r="G109" s="76">
        <f t="shared" si="12"/>
        <v>0</v>
      </c>
      <c r="H109" s="77">
        <f t="shared" si="13"/>
        <v>64500</v>
      </c>
      <c r="I109" s="77">
        <f t="shared" si="14"/>
        <v>71500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338.1294683072087</v>
      </c>
      <c r="F110" s="75">
        <f t="shared" si="15"/>
        <v>0</v>
      </c>
      <c r="G110" s="76">
        <f t="shared" si="12"/>
        <v>0</v>
      </c>
      <c r="H110" s="77">
        <f t="shared" si="13"/>
        <v>65500</v>
      </c>
      <c r="I110" s="77">
        <f t="shared" si="14"/>
        <v>72500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330.17385222476628</v>
      </c>
      <c r="F111" s="75">
        <f t="shared" si="15"/>
        <v>0</v>
      </c>
      <c r="G111" s="76">
        <f t="shared" si="12"/>
        <v>0</v>
      </c>
      <c r="H111" s="77">
        <f t="shared" si="13"/>
        <v>66500</v>
      </c>
      <c r="I111" s="77">
        <f t="shared" si="14"/>
        <v>73500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322.40541837038603</v>
      </c>
      <c r="F112" s="75">
        <f t="shared" si="15"/>
        <v>0</v>
      </c>
      <c r="G112" s="76">
        <f t="shared" si="12"/>
        <v>0</v>
      </c>
      <c r="H112" s="77">
        <f t="shared" si="13"/>
        <v>67500</v>
      </c>
      <c r="I112" s="77">
        <f t="shared" si="14"/>
        <v>74500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314.81976266195301</v>
      </c>
      <c r="F113" s="75">
        <f t="shared" si="15"/>
        <v>0</v>
      </c>
      <c r="G113" s="76">
        <f t="shared" si="12"/>
        <v>0</v>
      </c>
      <c r="H113" s="77">
        <f t="shared" si="13"/>
        <v>68500</v>
      </c>
      <c r="I113" s="77">
        <f t="shared" si="14"/>
        <v>75500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307.41258463797618</v>
      </c>
      <c r="F114" s="75">
        <f t="shared" si="15"/>
        <v>0</v>
      </c>
      <c r="G114" s="76">
        <f t="shared" si="12"/>
        <v>0</v>
      </c>
      <c r="H114" s="77">
        <f t="shared" si="13"/>
        <v>69500</v>
      </c>
      <c r="I114" s="77">
        <f t="shared" si="14"/>
        <v>76500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300.17968501957006</v>
      </c>
      <c r="F115" s="75">
        <f t="shared" si="15"/>
        <v>0</v>
      </c>
      <c r="G115" s="76">
        <f t="shared" si="12"/>
        <v>0</v>
      </c>
      <c r="H115" s="77">
        <f t="shared" si="13"/>
        <v>70500</v>
      </c>
      <c r="I115" s="77">
        <f t="shared" si="14"/>
        <v>77500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293.11696332979869</v>
      </c>
      <c r="F116" s="75">
        <f t="shared" si="15"/>
        <v>0</v>
      </c>
      <c r="G116" s="76">
        <f t="shared" si="12"/>
        <v>0</v>
      </c>
      <c r="H116" s="77">
        <f t="shared" si="13"/>
        <v>71500</v>
      </c>
      <c r="I116" s="77">
        <f t="shared" si="14"/>
        <v>78500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286.22041556903224</v>
      </c>
      <c r="F117" s="75">
        <f t="shared" si="15"/>
        <v>0</v>
      </c>
      <c r="G117" s="76">
        <f t="shared" si="12"/>
        <v>0</v>
      </c>
      <c r="H117" s="77">
        <f t="shared" si="13"/>
        <v>72500</v>
      </c>
      <c r="I117" s="77">
        <f t="shared" si="14"/>
        <v>79500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279.48613194499887</v>
      </c>
      <c r="F118" s="75">
        <f t="shared" si="15"/>
        <v>0</v>
      </c>
      <c r="G118" s="76">
        <f t="shared" si="12"/>
        <v>0</v>
      </c>
      <c r="H118" s="77">
        <f t="shared" si="13"/>
        <v>73500</v>
      </c>
      <c r="I118" s="77">
        <f t="shared" si="14"/>
        <v>80500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272.9102946562445</v>
      </c>
      <c r="F119" s="75">
        <f t="shared" si="15"/>
        <v>0</v>
      </c>
      <c r="G119" s="76">
        <f t="shared" si="12"/>
        <v>0</v>
      </c>
      <c r="H119" s="77">
        <f t="shared" si="13"/>
        <v>74500</v>
      </c>
      <c r="I119" s="77">
        <f t="shared" si="14"/>
        <v>81500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266.48917572774371</v>
      </c>
      <c r="F120" s="75">
        <f t="shared" si="15"/>
        <v>0</v>
      </c>
      <c r="G120" s="76">
        <f t="shared" si="12"/>
        <v>0</v>
      </c>
      <c r="H120" s="77">
        <f t="shared" si="13"/>
        <v>75500</v>
      </c>
      <c r="I120" s="77">
        <f t="shared" si="14"/>
        <v>82500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260.21913489743594</v>
      </c>
      <c r="F121" s="75">
        <f t="shared" si="15"/>
        <v>0</v>
      </c>
      <c r="G121" s="76">
        <f t="shared" si="12"/>
        <v>0</v>
      </c>
      <c r="H121" s="77">
        <f t="shared" si="13"/>
        <v>76500</v>
      </c>
      <c r="I121" s="77">
        <f t="shared" si="14"/>
        <v>83500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254.09661755248686</v>
      </c>
      <c r="F122" s="75">
        <f t="shared" si="15"/>
        <v>0</v>
      </c>
      <c r="G122" s="76">
        <f t="shared" si="12"/>
        <v>0</v>
      </c>
      <c r="H122" s="77">
        <f t="shared" si="13"/>
        <v>77500</v>
      </c>
      <c r="I122" s="77">
        <f t="shared" si="14"/>
        <v>84500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248.11815271410683</v>
      </c>
      <c r="F123" s="75">
        <f t="shared" si="15"/>
        <v>0</v>
      </c>
      <c r="G123" s="76">
        <f t="shared" si="12"/>
        <v>0</v>
      </c>
      <c r="H123" s="77">
        <f t="shared" si="13"/>
        <v>78500</v>
      </c>
      <c r="I123" s="77">
        <f t="shared" si="14"/>
        <v>85500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242.2803510697828</v>
      </c>
      <c r="F124" s="75">
        <f t="shared" si="15"/>
        <v>0</v>
      </c>
      <c r="G124" s="76">
        <f t="shared" si="12"/>
        <v>0</v>
      </c>
      <c r="H124" s="77">
        <f t="shared" si="13"/>
        <v>79500</v>
      </c>
      <c r="I124" s="77">
        <f t="shared" si="14"/>
        <v>86500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236.5799030518084</v>
      </c>
      <c r="F125" s="75">
        <f t="shared" si="15"/>
        <v>0</v>
      </c>
      <c r="G125" s="76">
        <f t="shared" si="12"/>
        <v>0</v>
      </c>
      <c r="H125" s="77">
        <f t="shared" si="13"/>
        <v>80500</v>
      </c>
      <c r="I125" s="77">
        <f t="shared" si="14"/>
        <v>87500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231.01357696102357</v>
      </c>
      <c r="F126" s="75">
        <f t="shared" si="15"/>
        <v>0</v>
      </c>
      <c r="G126" s="76">
        <f t="shared" si="12"/>
        <v>0</v>
      </c>
      <c r="H126" s="77">
        <f t="shared" si="13"/>
        <v>81500</v>
      </c>
      <c r="I126" s="77">
        <f t="shared" si="14"/>
        <v>88500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225.57821713469849</v>
      </c>
      <c r="F127" s="75">
        <f t="shared" si="15"/>
        <v>0</v>
      </c>
      <c r="G127" s="76">
        <f t="shared" si="12"/>
        <v>0</v>
      </c>
      <c r="H127" s="77">
        <f t="shared" si="13"/>
        <v>82500</v>
      </c>
      <c r="I127" s="77">
        <f t="shared" si="14"/>
        <v>89500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220.27074215752498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0</v>
      </c>
      <c r="H128" s="77">
        <f t="shared" ref="H128:H159" si="19">A128-$C$6/2</f>
        <v>83500</v>
      </c>
      <c r="I128" s="77">
        <f t="shared" ref="I128:I159" si="20">A128+$C$6/2</f>
        <v>90500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215.08814311469979</v>
      </c>
      <c r="F129" s="75">
        <f t="shared" si="15"/>
        <v>0</v>
      </c>
      <c r="G129" s="76">
        <f t="shared" si="18"/>
        <v>0</v>
      </c>
      <c r="H129" s="77">
        <f t="shared" si="19"/>
        <v>84500</v>
      </c>
      <c r="I129" s="77">
        <f t="shared" si="20"/>
        <v>91500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210.02748188610994</v>
      </c>
      <c r="F130" s="75">
        <f t="shared" si="15"/>
        <v>0</v>
      </c>
      <c r="G130" s="76">
        <f t="shared" si="18"/>
        <v>0</v>
      </c>
      <c r="H130" s="77">
        <f t="shared" si="19"/>
        <v>85500</v>
      </c>
      <c r="I130" s="77">
        <f t="shared" si="20"/>
        <v>92500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205.08588948065326</v>
      </c>
      <c r="F131" s="75">
        <f t="shared" si="15"/>
        <v>0</v>
      </c>
      <c r="G131" s="76">
        <f t="shared" si="18"/>
        <v>0</v>
      </c>
      <c r="H131" s="77">
        <f t="shared" si="19"/>
        <v>86500</v>
      </c>
      <c r="I131" s="77">
        <f t="shared" si="20"/>
        <v>93500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200.26056440974904</v>
      </c>
      <c r="F132" s="75">
        <f t="shared" si="15"/>
        <v>0</v>
      </c>
      <c r="G132" s="76">
        <f t="shared" si="18"/>
        <v>0</v>
      </c>
      <c r="H132" s="77">
        <f t="shared" si="19"/>
        <v>87500</v>
      </c>
      <c r="I132" s="77">
        <f t="shared" si="20"/>
        <v>94500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195.54877109911783</v>
      </c>
      <c r="F133" s="75">
        <f t="shared" si="15"/>
        <v>0</v>
      </c>
      <c r="G133" s="76">
        <f t="shared" si="18"/>
        <v>0</v>
      </c>
      <c r="H133" s="77">
        <f t="shared" si="19"/>
        <v>88500</v>
      </c>
      <c r="I133" s="77">
        <f t="shared" si="20"/>
        <v>95500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190.94783833792903</v>
      </c>
      <c r="F134" s="75">
        <f t="shared" si="15"/>
        <v>0</v>
      </c>
      <c r="G134" s="76">
        <f t="shared" si="18"/>
        <v>0</v>
      </c>
      <c r="H134" s="77">
        <f t="shared" si="19"/>
        <v>89500</v>
      </c>
      <c r="I134" s="77">
        <f t="shared" si="20"/>
        <v>96500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186.45515776443744</v>
      </c>
      <c r="F135" s="75">
        <f t="shared" si="15"/>
        <v>0</v>
      </c>
      <c r="G135" s="76">
        <f t="shared" si="18"/>
        <v>0</v>
      </c>
      <c r="H135" s="77">
        <f t="shared" si="19"/>
        <v>90500</v>
      </c>
      <c r="I135" s="77">
        <f t="shared" si="20"/>
        <v>97500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182.06818238725032</v>
      </c>
      <c r="F136" s="75">
        <f t="shared" si="15"/>
        <v>0</v>
      </c>
      <c r="G136" s="76">
        <f t="shared" si="18"/>
        <v>0</v>
      </c>
      <c r="H136" s="77">
        <f t="shared" si="19"/>
        <v>91500</v>
      </c>
      <c r="I136" s="77">
        <f t="shared" si="20"/>
        <v>98500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177.78442514138658</v>
      </c>
      <c r="F137" s="75">
        <f t="shared" si="15"/>
        <v>0</v>
      </c>
      <c r="G137" s="76">
        <f t="shared" si="18"/>
        <v>0</v>
      </c>
      <c r="H137" s="77">
        <f t="shared" si="19"/>
        <v>92500</v>
      </c>
      <c r="I137" s="77">
        <f t="shared" si="20"/>
        <v>99500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173.60145747830921</v>
      </c>
      <c r="F138" s="75">
        <f t="shared" si="15"/>
        <v>0</v>
      </c>
      <c r="G138" s="76">
        <f t="shared" si="18"/>
        <v>0</v>
      </c>
      <c r="H138" s="77">
        <f t="shared" si="19"/>
        <v>93500</v>
      </c>
      <c r="I138" s="77">
        <f t="shared" si="20"/>
        <v>100500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169.51690798913231</v>
      </c>
      <c r="F139" s="75">
        <f t="shared" si="15"/>
        <v>0</v>
      </c>
      <c r="G139" s="76">
        <f t="shared" si="18"/>
        <v>0</v>
      </c>
      <c r="H139" s="77">
        <f t="shared" si="19"/>
        <v>94500</v>
      </c>
      <c r="I139" s="77">
        <f t="shared" si="20"/>
        <v>101500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165.52846106022113</v>
      </c>
      <c r="F140" s="75">
        <f t="shared" si="15"/>
        <v>0</v>
      </c>
      <c r="G140" s="76">
        <f t="shared" si="18"/>
        <v>0</v>
      </c>
      <c r="H140" s="77">
        <f t="shared" si="19"/>
        <v>95500</v>
      </c>
      <c r="I140" s="77">
        <f t="shared" si="20"/>
        <v>102500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161.63385556042431</v>
      </c>
      <c r="F141" s="75">
        <f t="shared" si="15"/>
        <v>0</v>
      </c>
      <c r="G141" s="76">
        <f t="shared" si="18"/>
        <v>0</v>
      </c>
      <c r="H141" s="77">
        <f t="shared" si="19"/>
        <v>96500</v>
      </c>
      <c r="I141" s="77">
        <f t="shared" si="20"/>
        <v>103500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157.83088355919253</v>
      </c>
      <c r="F142" s="75">
        <f t="shared" si="15"/>
        <v>0</v>
      </c>
      <c r="G142" s="76">
        <f t="shared" si="18"/>
        <v>0</v>
      </c>
      <c r="H142" s="77">
        <f t="shared" si="19"/>
        <v>97500</v>
      </c>
      <c r="I142" s="77">
        <f t="shared" si="20"/>
        <v>104500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154.11738907485855</v>
      </c>
      <c r="F143" s="75">
        <f t="shared" si="15"/>
        <v>0</v>
      </c>
      <c r="G143" s="76">
        <f t="shared" si="18"/>
        <v>0</v>
      </c>
      <c r="H143" s="77">
        <f t="shared" si="19"/>
        <v>98500</v>
      </c>
      <c r="I143" s="77">
        <f t="shared" si="20"/>
        <v>105500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150.49126685236718</v>
      </c>
      <c r="F144" s="75">
        <f t="shared" si="15"/>
        <v>0</v>
      </c>
      <c r="G144" s="76">
        <f t="shared" si="18"/>
        <v>0</v>
      </c>
      <c r="H144" s="77">
        <f t="shared" si="19"/>
        <v>99500</v>
      </c>
      <c r="I144" s="77">
        <f t="shared" si="20"/>
        <v>106500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146.9504611697638</v>
      </c>
      <c r="F145" s="75">
        <f t="shared" si="15"/>
        <v>0</v>
      </c>
      <c r="G145" s="76">
        <f t="shared" si="18"/>
        <v>0</v>
      </c>
      <c r="H145" s="77">
        <f t="shared" si="19"/>
        <v>100500</v>
      </c>
      <c r="I145" s="77">
        <f t="shared" si="20"/>
        <v>107500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143.49296467276423</v>
      </c>
      <c r="F146" s="75">
        <f t="shared" si="15"/>
        <v>0</v>
      </c>
      <c r="G146" s="76">
        <f t="shared" si="18"/>
        <v>0</v>
      </c>
      <c r="H146" s="77">
        <f t="shared" si="19"/>
        <v>101500</v>
      </c>
      <c r="I146" s="77">
        <f t="shared" si="20"/>
        <v>108500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140.11681723674479</v>
      </c>
      <c r="F147" s="75">
        <f t="shared" si="15"/>
        <v>0</v>
      </c>
      <c r="G147" s="76">
        <f t="shared" si="18"/>
        <v>0</v>
      </c>
      <c r="H147" s="77">
        <f t="shared" si="19"/>
        <v>102500</v>
      </c>
      <c r="I147" s="77">
        <f t="shared" si="20"/>
        <v>109500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136.8201048555083</v>
      </c>
      <c r="F148" s="75">
        <f t="shared" si="15"/>
        <v>0</v>
      </c>
      <c r="G148" s="76">
        <f t="shared" si="18"/>
        <v>0</v>
      </c>
      <c r="H148" s="77">
        <f t="shared" si="19"/>
        <v>103500</v>
      </c>
      <c r="I148" s="77">
        <f t="shared" si="20"/>
        <v>110500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133.60095855619497</v>
      </c>
      <c r="F149" s="75">
        <f t="shared" si="15"/>
        <v>0</v>
      </c>
      <c r="G149" s="76">
        <f t="shared" si="18"/>
        <v>0</v>
      </c>
      <c r="H149" s="77">
        <f t="shared" si="19"/>
        <v>104500</v>
      </c>
      <c r="I149" s="77">
        <f t="shared" si="20"/>
        <v>111500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130.45755333972417</v>
      </c>
      <c r="F150" s="75">
        <f t="shared" si="15"/>
        <v>0</v>
      </c>
      <c r="G150" s="76">
        <f t="shared" si="18"/>
        <v>0</v>
      </c>
      <c r="H150" s="77">
        <f t="shared" si="19"/>
        <v>105500</v>
      </c>
      <c r="I150" s="77">
        <f t="shared" si="20"/>
        <v>112500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127.38810714616547</v>
      </c>
      <c r="F151" s="75">
        <f t="shared" si="15"/>
        <v>0</v>
      </c>
      <c r="G151" s="76">
        <f t="shared" si="18"/>
        <v>0</v>
      </c>
      <c r="H151" s="77">
        <f t="shared" si="19"/>
        <v>106500</v>
      </c>
      <c r="I151" s="77">
        <f t="shared" si="20"/>
        <v>113500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124.39087984445288</v>
      </c>
      <c r="F152" s="75">
        <f t="shared" si="15"/>
        <v>0</v>
      </c>
      <c r="G152" s="76">
        <f t="shared" si="18"/>
        <v>0</v>
      </c>
      <c r="H152" s="77">
        <f t="shared" si="19"/>
        <v>107500</v>
      </c>
      <c r="I152" s="77">
        <f t="shared" si="20"/>
        <v>114500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121.46417224586939</v>
      </c>
      <c r="F153" s="75">
        <f t="shared" si="15"/>
        <v>0</v>
      </c>
      <c r="G153" s="76">
        <f t="shared" si="18"/>
        <v>0</v>
      </c>
      <c r="H153" s="77">
        <f t="shared" si="19"/>
        <v>108500</v>
      </c>
      <c r="I153" s="77">
        <f t="shared" si="20"/>
        <v>115500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118.60632514074268</v>
      </c>
      <c r="F154" s="75">
        <f t="shared" si="15"/>
        <v>0</v>
      </c>
      <c r="G154" s="76">
        <f t="shared" si="18"/>
        <v>0</v>
      </c>
      <c r="H154" s="77">
        <f t="shared" si="19"/>
        <v>109500</v>
      </c>
      <c r="I154" s="77">
        <f t="shared" si="20"/>
        <v>116500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115.81571835780538</v>
      </c>
      <c r="F155" s="75">
        <f t="shared" si="15"/>
        <v>0</v>
      </c>
      <c r="G155" s="76">
        <f t="shared" si="18"/>
        <v>0</v>
      </c>
      <c r="H155" s="77">
        <f t="shared" si="19"/>
        <v>110500</v>
      </c>
      <c r="I155" s="77">
        <f t="shared" si="20"/>
        <v>117500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113.09076984568739</v>
      </c>
      <c r="F156" s="75">
        <f t="shared" si="15"/>
        <v>0</v>
      </c>
      <c r="G156" s="76">
        <f t="shared" si="18"/>
        <v>0</v>
      </c>
      <c r="H156" s="77">
        <f t="shared" si="19"/>
        <v>111500</v>
      </c>
      <c r="I156" s="77">
        <f t="shared" si="20"/>
        <v>118500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110.42993477601902</v>
      </c>
      <c r="F157" s="75">
        <f t="shared" si="15"/>
        <v>0</v>
      </c>
      <c r="G157" s="76">
        <f t="shared" si="18"/>
        <v>0</v>
      </c>
      <c r="H157" s="77">
        <f t="shared" si="19"/>
        <v>112500</v>
      </c>
      <c r="I157" s="77">
        <f t="shared" si="20"/>
        <v>119500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107.83170466763647</v>
      </c>
      <c r="F158" s="75">
        <f t="shared" si="15"/>
        <v>0</v>
      </c>
      <c r="G158" s="76">
        <f t="shared" si="18"/>
        <v>0</v>
      </c>
      <c r="H158" s="77">
        <f t="shared" si="19"/>
        <v>113500</v>
      </c>
      <c r="I158" s="77">
        <f t="shared" si="20"/>
        <v>120500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105.29460653139355</v>
      </c>
      <c r="F159" s="75">
        <f t="shared" si="15"/>
        <v>0</v>
      </c>
      <c r="G159" s="76">
        <f t="shared" si="18"/>
        <v>0</v>
      </c>
      <c r="H159" s="77">
        <f t="shared" si="19"/>
        <v>114500</v>
      </c>
      <c r="I159" s="77">
        <f t="shared" si="20"/>
        <v>121500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102.8172020350942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0</v>
      </c>
      <c r="H160" s="77">
        <f t="shared" ref="H160:H167" si="23">A160-$C$6/2</f>
        <v>115500</v>
      </c>
      <c r="I160" s="77">
        <f t="shared" ref="I160:I167" si="24">A160+$C$6/2</f>
        <v>122500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100.39808668807288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0</v>
      </c>
      <c r="H161" s="77">
        <f t="shared" si="23"/>
        <v>116500</v>
      </c>
      <c r="I161" s="77">
        <f t="shared" si="24"/>
        <v>123500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98.035889044960669</v>
      </c>
      <c r="F162" s="75">
        <f t="shared" si="25"/>
        <v>0</v>
      </c>
      <c r="G162" s="76">
        <f t="shared" si="22"/>
        <v>0</v>
      </c>
      <c r="H162" s="77">
        <f t="shared" si="23"/>
        <v>117500</v>
      </c>
      <c r="I162" s="77">
        <f t="shared" si="24"/>
        <v>124500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95.729269928184877</v>
      </c>
      <c r="F163" s="75">
        <f t="shared" si="25"/>
        <v>0</v>
      </c>
      <c r="G163" s="76">
        <f t="shared" si="22"/>
        <v>0</v>
      </c>
      <c r="H163" s="77">
        <f t="shared" si="23"/>
        <v>118500</v>
      </c>
      <c r="I163" s="77">
        <f t="shared" si="24"/>
        <v>125500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93.476921668762571</v>
      </c>
      <c r="F164" s="75">
        <f t="shared" si="25"/>
        <v>0</v>
      </c>
      <c r="G164" s="76">
        <f t="shared" si="22"/>
        <v>0</v>
      </c>
      <c r="H164" s="77">
        <f t="shared" si="23"/>
        <v>119500</v>
      </c>
      <c r="I164" s="77">
        <f t="shared" si="24"/>
        <v>126500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91.277567364956212</v>
      </c>
      <c r="F165" s="75">
        <f t="shared" si="25"/>
        <v>0</v>
      </c>
      <c r="G165" s="76">
        <f t="shared" si="22"/>
        <v>0</v>
      </c>
      <c r="H165" s="77">
        <f t="shared" si="23"/>
        <v>120500</v>
      </c>
      <c r="I165" s="77">
        <f t="shared" si="24"/>
        <v>127500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89.129960158372555</v>
      </c>
      <c r="F166" s="75">
        <f t="shared" si="25"/>
        <v>0</v>
      </c>
      <c r="G166" s="76">
        <f t="shared" si="22"/>
        <v>0</v>
      </c>
      <c r="H166" s="77">
        <f t="shared" si="23"/>
        <v>121500</v>
      </c>
      <c r="I166" s="77">
        <f t="shared" si="24"/>
        <v>128500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87.032882527093292</v>
      </c>
      <c r="F167" s="84">
        <f t="shared" si="25"/>
        <v>0</v>
      </c>
      <c r="G167" s="85">
        <f t="shared" si="22"/>
        <v>0</v>
      </c>
      <c r="H167" s="86">
        <f t="shared" si="23"/>
        <v>122500</v>
      </c>
      <c r="I167" s="86">
        <f t="shared" si="24"/>
        <v>129500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1"/>
  <sheetViews>
    <sheetView workbookViewId="0">
      <selection activeCell="O29" sqref="O29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67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35</v>
      </c>
      <c r="D5" s="17" t="s">
        <v>13</v>
      </c>
      <c r="F5" s="115">
        <v>0</v>
      </c>
      <c r="G5" s="116">
        <v>35.5</v>
      </c>
      <c r="H5" s="109">
        <v>11800</v>
      </c>
      <c r="I5" s="107">
        <v>13.7</v>
      </c>
      <c r="Q5" s="13"/>
    </row>
    <row r="6" spans="1:17" x14ac:dyDescent="0.25">
      <c r="A6" s="20" t="s">
        <v>21</v>
      </c>
      <c r="B6" s="15" t="s">
        <v>22</v>
      </c>
      <c r="C6" s="16">
        <v>8000</v>
      </c>
      <c r="D6" s="17" t="s">
        <v>7</v>
      </c>
      <c r="F6" s="44">
        <v>1800</v>
      </c>
      <c r="G6" s="19">
        <v>35.5</v>
      </c>
      <c r="H6" s="18">
        <v>14200</v>
      </c>
      <c r="I6" s="108">
        <v>10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1.4</v>
      </c>
      <c r="D7" s="17" t="s">
        <v>7</v>
      </c>
      <c r="F7" s="44">
        <v>5900</v>
      </c>
      <c r="G7" s="19">
        <v>33.6</v>
      </c>
      <c r="H7" s="18">
        <v>16400</v>
      </c>
      <c r="I7" s="108">
        <v>7.9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7500</v>
      </c>
      <c r="G8" s="19">
        <v>31</v>
      </c>
      <c r="H8" s="18">
        <v>17800</v>
      </c>
      <c r="I8" s="108">
        <v>5.9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11800</v>
      </c>
      <c r="G9" s="19">
        <v>29</v>
      </c>
      <c r="H9" s="18">
        <v>18700</v>
      </c>
      <c r="I9" s="108">
        <v>4.9000000000000004</v>
      </c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14200</v>
      </c>
      <c r="G10" s="35">
        <v>24.77</v>
      </c>
      <c r="H10" s="18">
        <v>19600</v>
      </c>
      <c r="I10" s="108">
        <v>5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0.2</v>
      </c>
      <c r="D11" s="30"/>
      <c r="F11" s="44">
        <v>15100</v>
      </c>
      <c r="G11" s="19">
        <v>20.7</v>
      </c>
      <c r="H11" s="18">
        <v>22700</v>
      </c>
      <c r="I11" s="108">
        <v>3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32</v>
      </c>
      <c r="D12" s="34" t="s">
        <v>37</v>
      </c>
      <c r="F12" s="18">
        <v>17800</v>
      </c>
      <c r="G12" s="19">
        <v>16.75</v>
      </c>
      <c r="H12" s="18">
        <v>25700</v>
      </c>
      <c r="I12" s="19">
        <v>1.5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4</v>
      </c>
      <c r="D13" s="17" t="s">
        <v>31</v>
      </c>
      <c r="F13" s="18">
        <v>18700</v>
      </c>
      <c r="G13" s="19">
        <v>14.79</v>
      </c>
      <c r="H13" s="18">
        <v>27100</v>
      </c>
      <c r="I13" s="19">
        <v>1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8</v>
      </c>
      <c r="D14" s="40" t="s">
        <v>34</v>
      </c>
      <c r="F14" s="18">
        <v>19600</v>
      </c>
      <c r="G14" s="19">
        <v>14.36</v>
      </c>
      <c r="H14" s="18">
        <v>31700</v>
      </c>
      <c r="I14" s="35">
        <v>0.4</v>
      </c>
      <c r="K14" s="21"/>
      <c r="L14" s="21"/>
      <c r="M14" s="21"/>
    </row>
    <row r="15" spans="1:17" ht="15.75" thickBot="1" x14ac:dyDescent="0.3">
      <c r="A15" s="21"/>
      <c r="F15" s="18">
        <v>22700</v>
      </c>
      <c r="G15" s="19">
        <v>9.9</v>
      </c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>
        <v>25700</v>
      </c>
      <c r="G16" s="19">
        <v>6.4</v>
      </c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8100</v>
      </c>
      <c r="D17" s="10" t="s">
        <v>10</v>
      </c>
      <c r="F17" s="18">
        <v>27100</v>
      </c>
      <c r="G17" s="19">
        <v>4.5</v>
      </c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1252.5699428489638</v>
      </c>
      <c r="D18" s="17" t="s">
        <v>10</v>
      </c>
      <c r="E18" s="41"/>
      <c r="F18" s="18">
        <v>28700</v>
      </c>
      <c r="G18" s="19">
        <v>3.4</v>
      </c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7500</v>
      </c>
      <c r="D19" s="23" t="s">
        <v>7</v>
      </c>
      <c r="F19" s="18">
        <v>31700</v>
      </c>
      <c r="G19" s="19">
        <v>2.2000000000000002</v>
      </c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42000</v>
      </c>
      <c r="D20" s="23" t="s">
        <v>7</v>
      </c>
      <c r="F20" s="18">
        <v>34400</v>
      </c>
      <c r="G20" s="19">
        <v>1.2</v>
      </c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14000</v>
      </c>
      <c r="D21" s="17" t="s">
        <v>7</v>
      </c>
      <c r="F21" s="18">
        <v>36200</v>
      </c>
      <c r="G21" s="19">
        <v>0.9</v>
      </c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2.9</v>
      </c>
      <c r="D22" s="92" t="s">
        <v>7</v>
      </c>
      <c r="F22" s="44">
        <v>38700</v>
      </c>
      <c r="G22" s="164">
        <v>0.6</v>
      </c>
      <c r="H22" s="18"/>
      <c r="I22" s="73"/>
      <c r="J22" s="21"/>
    </row>
    <row r="23" spans="1:24" x14ac:dyDescent="0.25">
      <c r="A23" s="88"/>
      <c r="B23" s="61"/>
      <c r="C23" s="89"/>
      <c r="D23" s="166"/>
      <c r="F23" s="44">
        <v>40900</v>
      </c>
      <c r="G23" s="164">
        <v>0.4</v>
      </c>
      <c r="H23" s="18"/>
      <c r="I23" s="73"/>
      <c r="J23" s="21"/>
    </row>
    <row r="24" spans="1:24" x14ac:dyDescent="0.25">
      <c r="A24" s="88"/>
      <c r="B24" s="61"/>
      <c r="C24" s="89"/>
      <c r="D24" s="167"/>
      <c r="F24" s="44">
        <v>41600</v>
      </c>
      <c r="G24" s="164">
        <v>0.2</v>
      </c>
      <c r="H24" s="18"/>
      <c r="I24" s="73"/>
      <c r="J24" s="21"/>
    </row>
    <row r="25" spans="1:24" ht="15.75" thickBot="1" x14ac:dyDescent="0.3">
      <c r="A25" s="88"/>
      <c r="B25" s="61"/>
      <c r="C25" s="89"/>
      <c r="D25" s="167"/>
      <c r="F25" s="163">
        <v>44700</v>
      </c>
      <c r="G25" s="165">
        <v>0.1</v>
      </c>
      <c r="H25" s="45"/>
      <c r="I25" s="82"/>
      <c r="J25" s="21"/>
    </row>
    <row r="26" spans="1:24" ht="15.75" thickBot="1" x14ac:dyDescent="0.3">
      <c r="A26" s="88"/>
      <c r="B26" s="61"/>
      <c r="C26" s="89"/>
      <c r="D26" s="162"/>
      <c r="F26" s="114"/>
      <c r="G26" s="114"/>
      <c r="H26" s="114"/>
      <c r="I26" s="114"/>
      <c r="J26" s="114"/>
      <c r="S26" s="49"/>
      <c r="T26" s="43"/>
      <c r="W26" s="43"/>
    </row>
    <row r="27" spans="1:24" ht="15.75" thickBot="1" x14ac:dyDescent="0.3">
      <c r="A27" s="154" t="s">
        <v>56</v>
      </c>
      <c r="B27" s="154"/>
      <c r="C27" s="154"/>
      <c r="D27" s="155"/>
      <c r="F27" s="159" t="s">
        <v>43</v>
      </c>
      <c r="G27" s="160"/>
      <c r="H27" s="160"/>
      <c r="I27" s="161"/>
      <c r="J27" s="114"/>
      <c r="V27" s="43"/>
      <c r="W27" s="43"/>
      <c r="X27" s="43"/>
    </row>
    <row r="28" spans="1:24" x14ac:dyDescent="0.25">
      <c r="A28" s="94" t="s">
        <v>64</v>
      </c>
      <c r="B28" s="95" t="s">
        <v>54</v>
      </c>
      <c r="C28" s="51">
        <f>$C$11*$C$19/C$14/$C$17</f>
        <v>2.3148148148148147E-2</v>
      </c>
      <c r="D28" s="30"/>
      <c r="F28" s="141"/>
      <c r="G28" s="142"/>
      <c r="H28" s="142"/>
      <c r="I28" s="143"/>
      <c r="J28" s="114"/>
      <c r="V28" s="43"/>
      <c r="W28" s="43"/>
      <c r="X28" s="43"/>
    </row>
    <row r="29" spans="1:24" x14ac:dyDescent="0.25">
      <c r="A29" s="14" t="s">
        <v>48</v>
      </c>
      <c r="B29" s="15" t="s">
        <v>47</v>
      </c>
      <c r="C29" s="53">
        <f>C32/C13</f>
        <v>6.9876472683896909</v>
      </c>
      <c r="D29" s="54" t="s">
        <v>34</v>
      </c>
      <c r="F29" s="144"/>
      <c r="G29" s="145"/>
      <c r="H29" s="145"/>
      <c r="I29" s="146"/>
      <c r="J29" s="114"/>
      <c r="V29" s="43"/>
      <c r="W29" s="43"/>
      <c r="X29" s="43"/>
    </row>
    <row r="30" spans="1:24" x14ac:dyDescent="0.25">
      <c r="A30" s="96" t="s">
        <v>63</v>
      </c>
      <c r="B30" s="87" t="s">
        <v>59</v>
      </c>
      <c r="C30" s="53">
        <f>C11*C20/C29/C18</f>
        <v>0.95972393517800192</v>
      </c>
      <c r="D30" s="54"/>
      <c r="F30" s="144"/>
      <c r="G30" s="145"/>
      <c r="H30" s="145"/>
      <c r="I30" s="146"/>
      <c r="J30" s="50"/>
      <c r="V30" s="43"/>
      <c r="W30" s="43"/>
      <c r="X30" s="43"/>
    </row>
    <row r="31" spans="1:24" x14ac:dyDescent="0.25">
      <c r="A31" s="55" t="s">
        <v>49</v>
      </c>
      <c r="B31" s="15" t="s">
        <v>60</v>
      </c>
      <c r="C31" s="56">
        <f>($C$5-$C$8)*(C32/C12)^(1/$C$11)+$C$8</f>
        <v>17.793975131987025</v>
      </c>
      <c r="D31" s="17" t="s">
        <v>13</v>
      </c>
      <c r="E31" s="21"/>
      <c r="F31" s="144"/>
      <c r="G31" s="145"/>
      <c r="H31" s="145"/>
      <c r="I31" s="146"/>
      <c r="J31" s="52"/>
      <c r="P31" s="21"/>
      <c r="Q31" s="21"/>
      <c r="V31" s="43"/>
      <c r="W31" s="43"/>
      <c r="X31" s="43"/>
    </row>
    <row r="32" spans="1:24" ht="15.75" thickBot="1" x14ac:dyDescent="0.3">
      <c r="A32" s="57" t="s">
        <v>50</v>
      </c>
      <c r="B32" s="58" t="s">
        <v>44</v>
      </c>
      <c r="C32" s="59">
        <f>C12*(1-C28*(EXP(C21/C19)-1))</f>
        <v>27.950589073558763</v>
      </c>
      <c r="D32" s="26"/>
      <c r="E32" s="21"/>
      <c r="F32" s="147"/>
      <c r="G32" s="148"/>
      <c r="H32" s="148"/>
      <c r="I32" s="149"/>
      <c r="J32" s="52"/>
      <c r="P32" s="21"/>
      <c r="Q32" s="21"/>
      <c r="V32" s="43"/>
      <c r="W32" s="43"/>
      <c r="X32" s="43"/>
    </row>
    <row r="33" spans="1:37" ht="15.75" thickBot="1" x14ac:dyDescent="0.3">
      <c r="A33" s="60"/>
      <c r="B33" s="61"/>
      <c r="C33" s="62"/>
      <c r="D33" s="63"/>
      <c r="E33" s="21"/>
      <c r="F33" s="21"/>
      <c r="H33" s="21"/>
      <c r="I33" s="21"/>
    </row>
    <row r="34" spans="1:37" ht="15.75" thickBot="1" x14ac:dyDescent="0.3">
      <c r="A34" s="99" t="s">
        <v>38</v>
      </c>
      <c r="B34" s="100" t="s">
        <v>46</v>
      </c>
      <c r="C34" s="101"/>
      <c r="D34" s="102"/>
      <c r="E34" s="103" t="s">
        <v>39</v>
      </c>
      <c r="F34" s="103" t="s">
        <v>45</v>
      </c>
      <c r="G34" s="103" t="s">
        <v>40</v>
      </c>
      <c r="H34" s="103" t="s">
        <v>41</v>
      </c>
      <c r="I34" s="103" t="s">
        <v>42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0">
        <f>A36-$C$4-9000</f>
        <v>-18000</v>
      </c>
      <c r="B35" s="66"/>
      <c r="C35" s="67"/>
      <c r="D35" s="68"/>
      <c r="E35" s="69">
        <f t="shared" ref="E35:E98" si="0">IF(A35&lt;=$C$21,$C$17*EXP(-A35/$C$19),$C$18*EXP(-(A35-$C$21)/$C$20))</f>
        <v>89287.728683196969</v>
      </c>
      <c r="F35" s="70">
        <f>IF(A35&lt;=$C$21,IF($C$12*(1-$C$28*(EXP(A35/$C$19)-1))&gt;0,$C$12*(1-$C$28*(EXP(A35/$C$19)-1)),0),IF($C$32*(1-$C$30*(EXP((A35-$C$21)/$C$20)-1))&gt;0,$C$32*(1-$C$30*(EXP((A35-$C$21)/$C$20)-1)),0))</f>
        <v>32.673542256822657</v>
      </c>
      <c r="G35" s="71">
        <f>IF(A35&lt;=$C$21,($C$5-$C$8)*(F35/$C$12)^(1/$C$11)+$C$8, ($C$31-$C$8)*(F35/$C$32)^(1/$C$11)+$C$8)</f>
        <v>38.84179171468589</v>
      </c>
      <c r="H35" s="72">
        <f t="shared" ref="H35:H98" si="1">A35-$C$6/2</f>
        <v>-22000</v>
      </c>
      <c r="I35" s="72">
        <f t="shared" ref="I35:I98" si="2">A35+$C$6/2</f>
        <v>-14000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ref="A36:A43" si="3">A37-$C$4</f>
        <v>-8000</v>
      </c>
      <c r="B36" s="65"/>
      <c r="D36" s="73"/>
      <c r="E36" s="74">
        <f t="shared" si="0"/>
        <v>23535.989749744211</v>
      </c>
      <c r="F36" s="75">
        <f>IF(A36&lt;=$C$21,IF($C$12*(1-$C$28*(EXP(A36/$C$19)-1))&gt;0,$C$12*(1-$C$28*(EXP(A36/$C$19)-1)),0),IF($C$32*(1-$C$30*(EXP((A36-$C$21)/$C$20)-1))&gt;0,$C$32*(1-$C$30*(EXP((A36-$C$21)/$C$20)-1)),0))</f>
        <v>32.485812009729322</v>
      </c>
      <c r="G36" s="76">
        <f>IF(A36&lt;=$C$21,($C$5-$C$8)*(F36/$C$12)^(1/$C$11)+$C$8, ($C$31-$C$8)*(F36/$C$32)^(1/$C$11)+$C$8)</f>
        <v>37.738687044792584</v>
      </c>
      <c r="H36" s="77">
        <f t="shared" si="1"/>
        <v>-12000</v>
      </c>
      <c r="I36" s="77">
        <f t="shared" si="2"/>
        <v>-4000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3"/>
        <v>-7000</v>
      </c>
      <c r="B37" s="65"/>
      <c r="D37" s="73"/>
      <c r="E37" s="74">
        <f t="shared" si="0"/>
        <v>20598.070266244431</v>
      </c>
      <c r="F37" s="75">
        <f>IF(A37&lt;=$C$21,IF($C$12*(1-$C$28*(EXP(A37/$C$19)-1))&gt;0,$C$12*(1-$C$28*(EXP(A37/$C$19)-1)),0),IF($C$32*(1-$C$30*(EXP((A37-$C$21)/$C$20)-1))&gt;0,$C$32*(1-$C$30*(EXP((A37-$C$21)/$C$20)-1)),0))</f>
        <v>32.449451317875109</v>
      </c>
      <c r="G37" s="76">
        <f>IF(A37&lt;=$C$21,($C$5-$C$8)*(F37/$C$12)^(1/$C$11)+$C$8, ($C$31-$C$8)*(F37/$C$32)^(1/$C$11)+$C$8)</f>
        <v>37.527958674191886</v>
      </c>
      <c r="H37" s="77">
        <f t="shared" si="1"/>
        <v>-11000</v>
      </c>
      <c r="I37" s="77">
        <f t="shared" si="2"/>
        <v>-3000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3"/>
        <v>-6000</v>
      </c>
      <c r="B38" s="65"/>
      <c r="D38" s="73"/>
      <c r="E38" s="74">
        <f t="shared" si="0"/>
        <v>18026.881520788989</v>
      </c>
      <c r="F38" s="75">
        <f>IF(A38&lt;=$C$21,IF($C$12*(1-$C$28*(EXP(A38/$C$19)-1))&gt;0,$C$12*(1-$C$28*(EXP(A38/$C$19)-1)),0),IF($C$32*(1-$C$30*(EXP((A38-$C$21)/$C$20)-1))&gt;0,$C$32*(1-$C$30*(EXP((A38-$C$21)/$C$20)-1)),0))</f>
        <v>32.407904471024281</v>
      </c>
      <c r="G38" s="76">
        <f>IF(A38&lt;=$C$21,($C$5-$C$8)*(F38/$C$12)^(1/$C$11)+$C$8, ($C$31-$C$8)*(F38/$C$32)^(1/$C$11)+$C$8)</f>
        <v>37.288327368219406</v>
      </c>
      <c r="H38" s="77">
        <f t="shared" si="1"/>
        <v>-10000</v>
      </c>
      <c r="I38" s="77">
        <f t="shared" si="2"/>
        <v>-2000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3"/>
        <v>-5000</v>
      </c>
      <c r="B39" s="65"/>
      <c r="D39" s="73"/>
      <c r="E39" s="74">
        <f t="shared" si="0"/>
        <v>15776.645732542873</v>
      </c>
      <c r="F39" s="75">
        <f>IF(A39&lt;=$C$21,IF($C$12*(1-$C$28*(EXP(A39/$C$19)-1))&gt;0,$C$12*(1-$C$28*(EXP(A39/$C$19)-1)),0),IF($C$32*(1-$C$30*(EXP((A39-$C$21)/$C$20)-1))&gt;0,$C$32*(1-$C$30*(EXP((A39-$C$21)/$C$20)-1)),0))</f>
        <v>32.360431763679564</v>
      </c>
      <c r="G39" s="76">
        <f>IF(A39&lt;=$C$21,($C$5-$C$8)*(F39/$C$12)^(1/$C$11)+$C$8, ($C$31-$C$8)*(F39/$C$32)^(1/$C$11)+$C$8)</f>
        <v>37.016017358699152</v>
      </c>
      <c r="H39" s="77">
        <f t="shared" si="1"/>
        <v>-9000</v>
      </c>
      <c r="I39" s="77">
        <f t="shared" si="2"/>
        <v>-1000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3"/>
        <v>-4000</v>
      </c>
      <c r="B40" s="65"/>
      <c r="D40" s="73"/>
      <c r="E40" s="74">
        <f t="shared" si="0"/>
        <v>13807.299409114301</v>
      </c>
      <c r="F40" s="75">
        <f>IF(A40&lt;=$C$21,IF($C$12*(1-$C$28*(EXP(A40/$C$19)-1))&gt;0,$C$12*(1-$C$28*(EXP(A40/$C$19)-1)),0),IF($C$32*(1-$C$30*(EXP((A40-$C$21)/$C$20)-1))&gt;0,$C$32*(1-$C$30*(EXP((A40-$C$21)/$C$20)-1)),0))</f>
        <v>32.306187985548128</v>
      </c>
      <c r="G40" s="76">
        <f>IF(A40&lt;=$C$21,($C$5-$C$8)*(F40/$C$12)^(1/$C$11)+$C$8, ($C$31-$C$8)*(F40/$C$32)^(1/$C$11)+$C$8)</f>
        <v>36.706817450003612</v>
      </c>
      <c r="H40" s="77">
        <f t="shared" si="1"/>
        <v>-8000</v>
      </c>
      <c r="I40" s="77">
        <f t="shared" si="2"/>
        <v>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f t="shared" si="3"/>
        <v>-3000</v>
      </c>
      <c r="B41" s="65"/>
      <c r="D41" s="73"/>
      <c r="E41" s="74">
        <f t="shared" si="0"/>
        <v>12083.780050894289</v>
      </c>
      <c r="F41" s="75">
        <f>IF(A41&lt;=$C$21,IF($C$12*(1-$C$28*(EXP(A41/$C$19)-1))&gt;0,$C$12*(1-$C$28*(EXP(A41/$C$19)-1)),0),IF($C$32*(1-$C$30*(EXP((A41-$C$21)/$C$20)-1))&gt;0,$C$32*(1-$C$30*(EXP((A41-$C$21)/$C$20)-1)),0))</f>
        <v>32.244207373306935</v>
      </c>
      <c r="G41" s="76">
        <f>IF(A41&lt;=$C$21,($C$5-$C$8)*(F41/$C$12)^(1/$C$11)+$C$8, ($C$31-$C$8)*(F41/$C$32)^(1/$C$11)+$C$8)</f>
        <v>36.356049048661582</v>
      </c>
      <c r="H41" s="77">
        <f t="shared" si="1"/>
        <v>-7000</v>
      </c>
      <c r="I41" s="77">
        <f t="shared" si="2"/>
        <v>1000</v>
      </c>
      <c r="R41" s="43"/>
      <c r="S41" s="64"/>
      <c r="T41" s="64"/>
      <c r="U41" s="64"/>
      <c r="V41" s="64"/>
      <c r="W41" s="64"/>
      <c r="X41" s="64"/>
    </row>
    <row r="42" spans="1:37" x14ac:dyDescent="0.25">
      <c r="A42" s="111">
        <f t="shared" si="3"/>
        <v>-2000</v>
      </c>
      <c r="B42" s="65"/>
      <c r="D42" s="73"/>
      <c r="E42" s="74">
        <f t="shared" si="0"/>
        <v>10575.401893726113</v>
      </c>
      <c r="F42" s="75">
        <f>IF(A42&lt;=$C$21,IF($C$12*(1-$C$28*(EXP(A42/$C$19)-1))&gt;0,$C$12*(1-$C$28*(EXP(A42/$C$19)-1)),0),IF($C$32*(1-$C$30*(EXP((A42-$C$21)/$C$20)-1))&gt;0,$C$32*(1-$C$30*(EXP((A42-$C$21)/$C$20)-1)),0))</f>
        <v>32.173386416026183</v>
      </c>
      <c r="G42" s="76">
        <f>IF(A42&lt;=$C$21,($C$5-$C$8)*(F42/$C$12)^(1/$C$11)+$C$8, ($C$31-$C$8)*(F42/$C$32)^(1/$C$11)+$C$8)</f>
        <v>35.95853817696829</v>
      </c>
      <c r="H42" s="77">
        <f t="shared" si="1"/>
        <v>-6000</v>
      </c>
      <c r="I42" s="77">
        <f t="shared" si="2"/>
        <v>2000</v>
      </c>
      <c r="R42" s="43"/>
      <c r="S42" s="64"/>
      <c r="T42" s="64"/>
      <c r="U42" s="64"/>
      <c r="V42" s="64"/>
      <c r="W42" s="64"/>
      <c r="X42" s="64"/>
    </row>
    <row r="43" spans="1:37" x14ac:dyDescent="0.25">
      <c r="A43" s="111">
        <f t="shared" si="3"/>
        <v>-1000</v>
      </c>
      <c r="B43" s="65"/>
      <c r="D43" s="73"/>
      <c r="E43" s="74">
        <f t="shared" si="0"/>
        <v>9255.3095755453542</v>
      </c>
      <c r="F43" s="75">
        <f>IF(A43&lt;=$C$21,IF($C$12*(1-$C$28*(EXP(A43/$C$19)-1))&gt;0,$C$12*(1-$C$28*(EXP(A43/$C$19)-1)),0),IF($C$32*(1-$C$30*(EXP((A43-$C$21)/$C$20)-1))&gt;0,$C$32*(1-$C$30*(EXP((A43-$C$21)/$C$20)-1)),0))</f>
        <v>32.092464208116333</v>
      </c>
      <c r="G43" s="76">
        <f>IF(A43&lt;=$C$21,($C$5-$C$8)*(F43/$C$12)^(1/$C$11)+$C$8, ($C$31-$C$8)*(F43/$C$32)^(1/$C$11)+$C$8)</f>
        <v>35.508594330906654</v>
      </c>
      <c r="H43" s="77">
        <f t="shared" si="1"/>
        <v>-5000</v>
      </c>
      <c r="I43" s="77">
        <f t="shared" si="2"/>
        <v>3000</v>
      </c>
      <c r="R43" s="43"/>
      <c r="S43" s="64"/>
      <c r="T43" s="64"/>
      <c r="U43" s="64"/>
      <c r="V43" s="64"/>
      <c r="W43" s="64"/>
      <c r="X43" s="64"/>
    </row>
    <row r="44" spans="1:37" x14ac:dyDescent="0.25">
      <c r="A44" s="111">
        <v>0</v>
      </c>
      <c r="B44" s="65"/>
      <c r="D44" s="73"/>
      <c r="E44" s="74">
        <f t="shared" si="0"/>
        <v>8100</v>
      </c>
      <c r="F44" s="75">
        <f>IF(A44&lt;=$C$21,IF($C$12*(1-$C$28*(EXP(A44/$C$19)-1))&gt;0,$C$12*(1-$C$28*(EXP(A44/$C$19)-1)),0),IF($C$32*(1-$C$30*(EXP((A44-$C$21)/$C$20)-1))&gt;0,$C$32*(1-$C$30*(EXP((A44-$C$21)/$C$20)-1)),0))</f>
        <v>32</v>
      </c>
      <c r="G44" s="76">
        <f>IF(A44&lt;=$C$21,($C$5-$C$8)*(F44/$C$12)^(1/$C$11)+$C$8, ($C$31-$C$8)*(F44/$C$32)^(1/$C$11)+$C$8)</f>
        <v>35</v>
      </c>
      <c r="H44" s="77">
        <f t="shared" si="1"/>
        <v>-4000</v>
      </c>
      <c r="I44" s="77">
        <f t="shared" si="2"/>
        <v>4000</v>
      </c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>A44+$C$4</f>
        <v>1000</v>
      </c>
      <c r="B45" s="65"/>
      <c r="D45" s="73"/>
      <c r="E45" s="74">
        <f t="shared" si="0"/>
        <v>7088.9038842478749</v>
      </c>
      <c r="F45" s="75">
        <f>IF(A45&lt;=$C$21,IF($C$12*(1-$C$28*(EXP(A45/$C$19)-1))&gt;0,$C$12*(1-$C$28*(EXP(A45/$C$19)-1)),0),IF($C$32*(1-$C$30*(EXP((A45-$C$21)/$C$20)-1))&gt;0,$C$32*(1-$C$30*(EXP((A45-$C$21)/$C$20)-1)),0))</f>
        <v>31.894347546817983</v>
      </c>
      <c r="G45" s="76">
        <f>IF(A45&lt;=$C$21,($C$5-$C$8)*(F45/$C$12)^(1/$C$11)+$C$8, ($C$31-$C$8)*(F45/$C$32)^(1/$C$11)+$C$8)</f>
        <v>34.426015858144162</v>
      </c>
      <c r="H45" s="77">
        <f t="shared" si="1"/>
        <v>-3000</v>
      </c>
      <c r="I45" s="77">
        <f t="shared" si="2"/>
        <v>5000</v>
      </c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>A45+$C$4</f>
        <v>2000</v>
      </c>
      <c r="B46" s="65"/>
      <c r="D46" s="73"/>
      <c r="E46" s="74">
        <f t="shared" si="0"/>
        <v>6204.0195407536539</v>
      </c>
      <c r="F46" s="75">
        <f>IF(A46&lt;=$C$21,IF($C$12*(1-$C$28*(EXP(A46/$C$19)-1))&gt;0,$C$12*(1-$C$28*(EXP(A46/$C$19)-1)),0),IF($C$32*(1-$C$30*(EXP((A46-$C$21)/$C$20)-1))&gt;0,$C$32*(1-$C$30*(EXP((A46-$C$21)/$C$20)-1)),0))</f>
        <v>31.773625798470405</v>
      </c>
      <c r="G46" s="76">
        <f>IF(A46&lt;=$C$21,($C$5-$C$8)*(F46/$C$12)^(1/$C$11)+$C$8, ($C$31-$C$8)*(F46/$C$32)^(1/$C$11)+$C$8)</f>
        <v>33.779408091426653</v>
      </c>
      <c r="H46" s="77">
        <f t="shared" si="1"/>
        <v>-2000</v>
      </c>
      <c r="I46" s="77">
        <f t="shared" si="2"/>
        <v>6000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ref="A47:A110" si="4">A46+$C$4</f>
        <v>3000</v>
      </c>
      <c r="B47" s="65"/>
      <c r="D47" s="73"/>
      <c r="E47" s="74">
        <f t="shared" si="0"/>
        <v>5429.5923728886783</v>
      </c>
      <c r="F47" s="75">
        <f>IF(A47&lt;=$C$21,IF($C$12*(1-$C$28*(EXP(A47/$C$19)-1))&gt;0,$C$12*(1-$C$28*(EXP(A47/$C$19)-1)),0),IF($C$32*(1-$C$30*(EXP((A47-$C$21)/$C$20)-1))&gt;0,$C$32*(1-$C$30*(EXP((A47-$C$21)/$C$20)-1)),0))</f>
        <v>31.635685409154615</v>
      </c>
      <c r="G47" s="76">
        <f>IF(A47&lt;=$C$21,($C$5-$C$8)*(F47/$C$12)^(1/$C$11)+$C$8, ($C$31-$C$8)*(F47/$C$32)^(1/$C$11)+$C$8)</f>
        <v>33.052506073010399</v>
      </c>
      <c r="H47" s="77">
        <f t="shared" si="1"/>
        <v>-1000</v>
      </c>
      <c r="I47" s="77">
        <f t="shared" si="2"/>
        <v>7000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4"/>
        <v>4000</v>
      </c>
      <c r="B48" s="65"/>
      <c r="D48" s="73"/>
      <c r="E48" s="74">
        <f t="shared" si="0"/>
        <v>4751.834378031258</v>
      </c>
      <c r="F48" s="75">
        <f>IF(A48&lt;=$C$21,IF($C$12*(1-$C$28*(EXP(A48/$C$19)-1))&gt;0,$C$12*(1-$C$28*(EXP(A48/$C$19)-1)),0),IF($C$32*(1-$C$30*(EXP((A48-$C$21)/$C$20)-1))&gt;0,$C$32*(1-$C$30*(EXP((A48-$C$21)/$C$20)-1)),0))</f>
        <v>31.478070470131293</v>
      </c>
      <c r="G48" s="76">
        <f>IF(A48&lt;=$C$21,($C$5-$C$8)*(F48/$C$12)^(1/$C$11)+$C$8, ($C$31-$C$8)*(F48/$C$32)^(1/$C$11)+$C$8)</f>
        <v>32.237300626852544</v>
      </c>
      <c r="H48" s="77">
        <f t="shared" si="1"/>
        <v>0</v>
      </c>
      <c r="I48" s="77">
        <f t="shared" si="2"/>
        <v>8000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4"/>
        <v>5000</v>
      </c>
      <c r="B49" s="65"/>
      <c r="D49" s="73"/>
      <c r="E49" s="74">
        <f t="shared" si="0"/>
        <v>4158.6786641639956</v>
      </c>
      <c r="F49" s="75">
        <f>IF(A49&lt;=$C$21,IF($C$12*(1-$C$28*(EXP(A49/$C$19)-1))&gt;0,$C$12*(1-$C$28*(EXP(A49/$C$19)-1)),0),IF($C$32*(1-$C$30*(EXP((A49-$C$21)/$C$20)-1))&gt;0,$C$32*(1-$C$30*(EXP((A49-$C$21)/$C$20)-1)),0))</f>
        <v>31.297974784403944</v>
      </c>
      <c r="G49" s="76">
        <f>IF(A49&lt;=$C$21,($C$5-$C$8)*(F49/$C$12)^(1/$C$11)+$C$8, ($C$31-$C$8)*(F49/$C$32)^(1/$C$11)+$C$8)</f>
        <v>31.325595403192459</v>
      </c>
      <c r="H49" s="77">
        <f t="shared" si="1"/>
        <v>1000</v>
      </c>
      <c r="I49" s="77">
        <f t="shared" si="2"/>
        <v>9000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4"/>
        <v>6000</v>
      </c>
      <c r="B50" s="65"/>
      <c r="D50" s="73"/>
      <c r="E50" s="74">
        <f t="shared" si="0"/>
        <v>3639.5646093494947</v>
      </c>
      <c r="F50" s="75">
        <f>IF(A50&lt;=$C$21,IF($C$12*(1-$C$28*(EXP(A50/$C$19)-1))&gt;0,$C$12*(1-$C$28*(EXP(A50/$C$19)-1)),0),IF($C$32*(1-$C$30*(EXP((A50-$C$21)/$C$20)-1))&gt;0,$C$32*(1-$C$30*(EXP((A50-$C$21)/$C$20)-1)),0))</f>
        <v>31.092191904820393</v>
      </c>
      <c r="G50" s="76">
        <f>IF(A50&lt;=$C$21,($C$5-$C$8)*(F50/$C$12)^(1/$C$11)+$C$8, ($C$31-$C$8)*(F50/$C$32)^(1/$C$11)+$C$8)</f>
        <v>30.309226315880487</v>
      </c>
      <c r="H50" s="77">
        <f t="shared" si="1"/>
        <v>2000</v>
      </c>
      <c r="I50" s="77">
        <f t="shared" si="2"/>
        <v>10000</v>
      </c>
      <c r="J50" s="44"/>
      <c r="K50" s="21"/>
      <c r="L50" s="21"/>
      <c r="M50" s="21"/>
      <c r="N50" s="21"/>
      <c r="O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4"/>
        <v>7000</v>
      </c>
      <c r="B51" s="65"/>
      <c r="D51" s="73"/>
      <c r="E51" s="74">
        <f t="shared" si="0"/>
        <v>3185.2498390356459</v>
      </c>
      <c r="F51" s="75">
        <f>IF(A51&lt;=$C$21,IF($C$12*(1-$C$28*(EXP(A51/$C$19)-1))&gt;0,$C$12*(1-$C$28*(EXP(A51/$C$19)-1)),0),IF($C$32*(1-$C$30*(EXP((A51-$C$21)/$C$20)-1))&gt;0,$C$32*(1-$C$30*(EXP((A51-$C$21)/$C$20)-1)),0))</f>
        <v>30.857058046068182</v>
      </c>
      <c r="G51" s="76">
        <f>IF(A51&lt;=$C$21,($C$5-$C$8)*(F51/$C$12)^(1/$C$11)+$C$8, ($C$31-$C$8)*(F51/$C$32)^(1/$C$11)+$C$8)</f>
        <v>29.180366356799038</v>
      </c>
      <c r="H51" s="77">
        <f t="shared" si="1"/>
        <v>3000</v>
      </c>
      <c r="I51" s="77">
        <f t="shared" si="2"/>
        <v>11000</v>
      </c>
      <c r="J51" s="44"/>
      <c r="K51" s="21"/>
      <c r="L51" s="21"/>
      <c r="M51" s="21"/>
      <c r="N51" s="21"/>
      <c r="O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4"/>
        <v>8000</v>
      </c>
      <c r="B52" s="65"/>
      <c r="D52" s="73"/>
      <c r="E52" s="74">
        <f t="shared" si="0"/>
        <v>2787.6456736098403</v>
      </c>
      <c r="F52" s="75">
        <f>IF(A52&lt;=$C$21,IF($C$12*(1-$C$28*(EXP(A52/$C$19)-1))&gt;0,$C$12*(1-$C$28*(EXP(A52/$C$19)-1)),0),IF($C$32*(1-$C$30*(EXP((A52-$C$21)/$C$20)-1))&gt;0,$C$32*(1-$C$30*(EXP((A52-$C$21)/$C$20)-1)),0))</f>
        <v>30.588386854161481</v>
      </c>
      <c r="G52" s="76">
        <f>IF(A52&lt;=$C$21,($C$5-$C$8)*(F52/$C$12)^(1/$C$11)+$C$8, ($C$31-$C$8)*(F52/$C$32)^(1/$C$11)+$C$8)</f>
        <v>27.931935038059901</v>
      </c>
      <c r="H52" s="77">
        <f t="shared" si="1"/>
        <v>4000</v>
      </c>
      <c r="I52" s="77">
        <f t="shared" si="2"/>
        <v>12000</v>
      </c>
      <c r="J52" s="44"/>
      <c r="K52" s="21"/>
      <c r="L52" s="21"/>
      <c r="M52" s="21"/>
      <c r="N52" s="21"/>
      <c r="O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4"/>
        <v>9000</v>
      </c>
      <c r="B53" s="65"/>
      <c r="D53" s="73"/>
      <c r="E53" s="74">
        <f t="shared" si="0"/>
        <v>2439.6731164888374</v>
      </c>
      <c r="F53" s="75">
        <f>IF(A53&lt;=$C$21,IF($C$12*(1-$C$28*(EXP(A53/$C$19)-1))&gt;0,$C$12*(1-$C$28*(EXP(A53/$C$19)-1)),0),IF($C$32*(1-$C$30*(EXP((A53-$C$21)/$C$20)-1))&gt;0,$C$32*(1-$C$30*(EXP((A53-$C$21)/$C$20)-1)),0))</f>
        <v>30.281394872047002</v>
      </c>
      <c r="G53" s="76">
        <f>IF(A53&lt;=$C$21,($C$5-$C$8)*(F53/$C$12)^(1/$C$11)+$C$8, ($C$31-$C$8)*(F53/$C$32)^(1/$C$11)+$C$8)</f>
        <v>26.558132615092241</v>
      </c>
      <c r="H53" s="77">
        <f t="shared" si="1"/>
        <v>5000</v>
      </c>
      <c r="I53" s="77">
        <f t="shared" si="2"/>
        <v>13000</v>
      </c>
      <c r="L53" s="21"/>
      <c r="T53" s="78"/>
      <c r="U53" s="78"/>
      <c r="V53" s="78"/>
      <c r="W53" s="78"/>
      <c r="X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4"/>
        <v>10000</v>
      </c>
      <c r="B54" s="65"/>
      <c r="D54" s="73"/>
      <c r="E54" s="74">
        <f t="shared" si="0"/>
        <v>2135.1368187373869</v>
      </c>
      <c r="F54" s="75">
        <f>IF(A54&lt;=$C$21,IF($C$12*(1-$C$28*(EXP(A54/$C$19)-1))&gt;0,$C$12*(1-$C$28*(EXP(A54/$C$19)-1)),0),IF($C$32*(1-$C$30*(EXP((A54-$C$21)/$C$20)-1))&gt;0,$C$32*(1-$C$30*(EXP((A54-$C$21)/$C$20)-1)),0))</f>
        <v>29.930616374308759</v>
      </c>
      <c r="G54" s="76">
        <f>IF(A54&lt;=$C$21,($C$5-$C$8)*(F54/$C$12)^(1/$C$11)+$C$8, ($C$31-$C$8)*(F54/$C$32)^(1/$C$11)+$C$8)</f>
        <v>25.055118176071428</v>
      </c>
      <c r="H54" s="77">
        <f t="shared" si="1"/>
        <v>6000</v>
      </c>
      <c r="I54" s="77">
        <f t="shared" si="2"/>
        <v>14000</v>
      </c>
      <c r="L54" s="21"/>
      <c r="T54" s="78"/>
      <c r="U54" s="78"/>
      <c r="V54" s="78"/>
      <c r="W54" s="78"/>
      <c r="X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4"/>
        <v>11000</v>
      </c>
      <c r="B55" s="65"/>
      <c r="D55" s="73"/>
      <c r="E55" s="74">
        <f t="shared" si="0"/>
        <v>1868.614776265199</v>
      </c>
      <c r="F55" s="75">
        <f>IF(A55&lt;=$C$21,IF($C$12*(1-$C$28*(EXP(A55/$C$19)-1))&gt;0,$C$12*(1-$C$28*(EXP(A55/$C$19)-1)),0),IF($C$32*(1-$C$30*(EXP((A55-$C$21)/$C$20)-1))&gt;0,$C$32*(1-$C$30*(EXP((A55-$C$21)/$C$20)-1)),0))</f>
        <v>29.529806054677625</v>
      </c>
      <c r="G55" s="76">
        <f>IF(A55&lt;=$C$21,($C$5-$C$8)*(F55/$C$12)^(1/$C$11)+$C$8, ($C$31-$C$8)*(F55/$C$32)^(1/$C$11)+$C$8)</f>
        <v>23.421846254957458</v>
      </c>
      <c r="H55" s="77">
        <f t="shared" si="1"/>
        <v>7000</v>
      </c>
      <c r="I55" s="77">
        <f t="shared" si="2"/>
        <v>15000</v>
      </c>
      <c r="L55" s="21"/>
      <c r="T55" s="78"/>
      <c r="U55" s="78"/>
      <c r="V55" s="78"/>
      <c r="W55" s="78"/>
      <c r="X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4"/>
        <v>12000</v>
      </c>
      <c r="B56" s="65"/>
      <c r="D56" s="73"/>
      <c r="E56" s="74">
        <f t="shared" si="0"/>
        <v>1635.3617957567087</v>
      </c>
      <c r="F56" s="75">
        <f>IF(A56&lt;=$C$21,IF($C$12*(1-$C$28*(EXP(A56/$C$19)-1))&gt;0,$C$12*(1-$C$28*(EXP(A56/$C$19)-1)),0),IF($C$32*(1-$C$30*(EXP((A56-$C$21)/$C$20)-1))&gt;0,$C$32*(1-$C$30*(EXP((A56-$C$21)/$C$20)-1)),0))</f>
        <v>29.071827833781398</v>
      </c>
      <c r="G56" s="76">
        <f>IF(A56&lt;=$C$21,($C$5-$C$8)*(F56/$C$12)^(1/$C$11)+$C$8, ($C$31-$C$8)*(F56/$C$32)^(1/$C$11)+$C$8)</f>
        <v>21.661066863230602</v>
      </c>
      <c r="H56" s="77">
        <f t="shared" si="1"/>
        <v>8000</v>
      </c>
      <c r="I56" s="77">
        <f t="shared" si="2"/>
        <v>16000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4"/>
        <v>13000</v>
      </c>
      <c r="B57" s="65"/>
      <c r="D57" s="73"/>
      <c r="E57" s="74">
        <f t="shared" si="0"/>
        <v>1431.2250106284337</v>
      </c>
      <c r="F57" s="75">
        <f>IF(A57&lt;=$C$21,IF($C$12*(1-$C$28*(EXP(A57/$C$19)-1))&gt;0,$C$12*(1-$C$28*(EXP(A57/$C$19)-1)),0),IF($C$32*(1-$C$30*(EXP((A57-$C$21)/$C$20)-1))&gt;0,$C$32*(1-$C$30*(EXP((A57-$C$21)/$C$20)-1)),0))</f>
        <v>28.548527807453979</v>
      </c>
      <c r="G57" s="76">
        <f>IF(A57&lt;=$C$21,($C$5-$C$8)*(F57/$C$12)^(1/$C$11)+$C$8, ($C$31-$C$8)*(F57/$C$32)^(1/$C$11)+$C$8)</f>
        <v>19.780476072603644</v>
      </c>
      <c r="H57" s="77">
        <f t="shared" si="1"/>
        <v>9000</v>
      </c>
      <c r="I57" s="77">
        <f t="shared" si="2"/>
        <v>17000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4"/>
        <v>14000</v>
      </c>
      <c r="B58" s="65"/>
      <c r="D58" s="73"/>
      <c r="E58" s="74">
        <f t="shared" si="0"/>
        <v>1252.5699428489638</v>
      </c>
      <c r="F58" s="75">
        <f>IF(A58&lt;=$C$21,IF($C$12*(1-$C$28*(EXP(A58/$C$19)-1))&gt;0,$C$12*(1-$C$28*(EXP(A58/$C$19)-1)),0),IF($C$32*(1-$C$30*(EXP((A58-$C$21)/$C$20)-1))&gt;0,$C$32*(1-$C$30*(EXP((A58-$C$21)/$C$20)-1)),0))</f>
        <v>27.950589073558763</v>
      </c>
      <c r="G58" s="76">
        <f>IF(A58&lt;=$C$21,($C$5-$C$8)*(F58/$C$12)^(1/$C$11)+$C$8, ($C$31-$C$8)*(F58/$C$32)^(1/$C$11)+$C$8)</f>
        <v>17.793975131987025</v>
      </c>
      <c r="H58" s="77">
        <f t="shared" si="1"/>
        <v>10000</v>
      </c>
      <c r="I58" s="77">
        <f t="shared" si="2"/>
        <v>18000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4"/>
        <v>15000</v>
      </c>
      <c r="B59" s="65"/>
      <c r="D59" s="73"/>
      <c r="E59" s="74">
        <f t="shared" si="0"/>
        <v>1223.0990847436317</v>
      </c>
      <c r="F59" s="75">
        <f>IF(A59&lt;=$C$21,IF($C$12*(1-$C$28*(EXP(A59/$C$19)-1))&gt;0,$C$12*(1-$C$28*(EXP(A59/$C$19)-1)),0),IF($C$32*(1-$C$30*(EXP((A59-$C$21)/$C$20)-1))&gt;0,$C$32*(1-$C$30*(EXP((A59-$C$21)/$C$20)-1)),0))</f>
        <v>27.304238063779099</v>
      </c>
      <c r="G59" s="76">
        <f>IF(A59&lt;=$C$21,($C$5-$C$8)*(F59/$C$12)^(1/$C$11)+$C$8, ($C$31-$C$8)*(F59/$C$32)^(1/$C$11)+$C$8)</f>
        <v>15.829546104480515</v>
      </c>
      <c r="H59" s="77">
        <f t="shared" si="1"/>
        <v>11000</v>
      </c>
      <c r="I59" s="77">
        <f t="shared" si="2"/>
        <v>19000</v>
      </c>
      <c r="L59" s="21"/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4"/>
        <v>16000</v>
      </c>
      <c r="B60" s="65"/>
      <c r="D60" s="73"/>
      <c r="E60" s="74">
        <f t="shared" si="0"/>
        <v>1194.3216262224289</v>
      </c>
      <c r="F60" s="75">
        <f>IF(A60&lt;=$C$21,IF($C$12*(1-$C$28*(EXP(A60/$C$19)-1))&gt;0,$C$12*(1-$C$28*(EXP(A60/$C$19)-1)),0),IF($C$32*(1-$C$30*(EXP((A60-$C$21)/$C$20)-1))&gt;0,$C$32*(1-$C$30*(EXP((A60-$C$21)/$C$20)-1)),0))</f>
        <v>26.642313075461598</v>
      </c>
      <c r="G60" s="76">
        <f>IF(A60&lt;=$C$21,($C$5-$C$8)*(F60/$C$12)^(1/$C$11)+$C$8, ($C$31-$C$8)*(F60/$C$32)^(1/$C$11)+$C$8)</f>
        <v>14.001603976326585</v>
      </c>
      <c r="H60" s="77">
        <f t="shared" si="1"/>
        <v>12000</v>
      </c>
      <c r="I60" s="77">
        <f t="shared" si="2"/>
        <v>20000</v>
      </c>
      <c r="L60" s="21"/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4"/>
        <v>17000</v>
      </c>
      <c r="B61" s="65"/>
      <c r="D61" s="73"/>
      <c r="E61" s="74">
        <f t="shared" si="0"/>
        <v>1166.2212527626652</v>
      </c>
      <c r="F61" s="75">
        <f>IF(A61&lt;=$C$21,IF($C$12*(1-$C$28*(EXP(A61/$C$19)-1))&gt;0,$C$12*(1-$C$28*(EXP(A61/$C$19)-1)),0),IF($C$32*(1-$C$30*(EXP((A61-$C$21)/$C$20)-1))&gt;0,$C$32*(1-$C$30*(EXP((A61-$C$21)/$C$20)-1)),0))</f>
        <v>25.964438849956025</v>
      </c>
      <c r="G61" s="76">
        <f>IF(A61&lt;=$C$21,($C$5-$C$8)*(F61/$C$12)^(1/$C$11)+$C$8, ($C$31-$C$8)*(F61/$C$32)^(1/$C$11)+$C$8)</f>
        <v>12.308719010184454</v>
      </c>
      <c r="H61" s="77">
        <f t="shared" si="1"/>
        <v>13000</v>
      </c>
      <c r="I61" s="77">
        <f t="shared" si="2"/>
        <v>21000</v>
      </c>
      <c r="L61" s="21"/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4"/>
        <v>18000</v>
      </c>
      <c r="B62" s="65"/>
      <c r="D62" s="73"/>
      <c r="E62" s="74">
        <f t="shared" si="0"/>
        <v>1138.7820336948516</v>
      </c>
      <c r="F62" s="75">
        <f>IF(A62&lt;=$C$21,IF($C$12*(1-$C$28*(EXP(A62/$C$19)-1))&gt;0,$C$12*(1-$C$28*(EXP(A62/$C$19)-1)),0),IF($C$32*(1-$C$30*(EXP((A62-$C$21)/$C$20)-1))&gt;0,$C$32*(1-$C$30*(EXP((A62-$C$21)/$C$20)-1)),0))</f>
        <v>25.270231086667351</v>
      </c>
      <c r="G62" s="76">
        <f>IF(A62&lt;=$C$21,($C$5-$C$8)*(F62/$C$12)^(1/$C$11)+$C$8, ($C$31-$C$8)*(F62/$C$32)^(1/$C$11)+$C$8)</f>
        <v>10.748904880485787</v>
      </c>
      <c r="H62" s="77">
        <f t="shared" si="1"/>
        <v>14000</v>
      </c>
      <c r="I62" s="77">
        <f t="shared" si="2"/>
        <v>22000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4"/>
        <v>19000</v>
      </c>
      <c r="B63" s="65"/>
      <c r="D63" s="73"/>
      <c r="E63" s="74">
        <f t="shared" si="0"/>
        <v>1111.9884131712836</v>
      </c>
      <c r="F63" s="75">
        <f>IF(A63&lt;=$C$21,IF($C$12*(1-$C$28*(EXP(A63/$C$19)-1))&gt;0,$C$12*(1-$C$28*(EXP(A63/$C$19)-1)),0),IF($C$32*(1-$C$30*(EXP((A63-$C$21)/$C$20)-1))&gt;0,$C$32*(1-$C$30*(EXP((A63-$C$21)/$C$20)-1)),0))</f>
        <v>24.559296225187953</v>
      </c>
      <c r="G63" s="76">
        <f>IF(A63&lt;=$C$21,($C$5-$C$8)*(F63/$C$12)^(1/$C$11)+$C$8, ($C$31-$C$8)*(F63/$C$32)^(1/$C$11)+$C$8)</f>
        <v>9.3196100267763917</v>
      </c>
      <c r="H63" s="77">
        <f t="shared" si="1"/>
        <v>15000</v>
      </c>
      <c r="I63" s="77">
        <f t="shared" si="2"/>
        <v>23000</v>
      </c>
      <c r="Y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</row>
    <row r="64" spans="1:37" x14ac:dyDescent="0.25">
      <c r="A64" s="111">
        <f t="shared" si="4"/>
        <v>20000</v>
      </c>
      <c r="B64" s="65"/>
      <c r="D64" s="73"/>
      <c r="E64" s="74">
        <f t="shared" si="0"/>
        <v>1085.8252013471147</v>
      </c>
      <c r="F64" s="75">
        <f>IF(A64&lt;=$C$21,IF($C$12*(1-$C$28*(EXP(A64/$C$19)-1))&gt;0,$C$12*(1-$C$28*(EXP(A64/$C$19)-1)),0),IF($C$32*(1-$C$30*(EXP((A64-$C$21)/$C$20)-1))&gt;0,$C$32*(1-$C$30*(EXP((A64-$C$21)/$C$20)-1)),0))</f>
        <v>23.83123122218025</v>
      </c>
      <c r="G64" s="76">
        <f>IF(A64&lt;=$C$21,($C$5-$C$8)*(F64/$C$12)^(1/$C$11)+$C$8, ($C$31-$C$8)*(F64/$C$32)^(1/$C$11)+$C$8)</f>
        <v>8.0177138959278906</v>
      </c>
      <c r="H64" s="77">
        <f t="shared" si="1"/>
        <v>16000</v>
      </c>
      <c r="I64" s="77">
        <f t="shared" si="2"/>
        <v>24000</v>
      </c>
      <c r="Y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4"/>
        <v>21000</v>
      </c>
      <c r="B65" s="65"/>
      <c r="D65" s="73"/>
      <c r="E65" s="74">
        <f t="shared" si="0"/>
        <v>1060.2775657689288</v>
      </c>
      <c r="F65" s="75">
        <f>IF(A65&lt;=$C$21,IF($C$12*(1-$C$28*(EXP(A65/$C$19)-1))&gt;0,$C$12*(1-$C$28*(EXP(A65/$C$19)-1)),0),IF($C$32*(1-$C$30*(EXP((A65-$C$21)/$C$20)-1))&gt;0,$C$32*(1-$C$30*(EXP((A65-$C$21)/$C$20)-1)),0))</f>
        <v>23.085623322883325</v>
      </c>
      <c r="G65" s="76">
        <f>IF(A65&lt;=$C$21,($C$5-$C$8)*(F65/$C$12)^(1/$C$11)+$C$8, ($C$31-$C$8)*(F65/$C$32)^(1/$C$11)+$C$8)</f>
        <v>6.8395287393303956</v>
      </c>
      <c r="H65" s="77">
        <f t="shared" si="1"/>
        <v>17000</v>
      </c>
      <c r="I65" s="77">
        <f t="shared" si="2"/>
        <v>25000</v>
      </c>
      <c r="Y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4"/>
        <v>22000</v>
      </c>
      <c r="B66" s="65"/>
      <c r="D66" s="73"/>
      <c r="E66" s="74">
        <f t="shared" si="0"/>
        <v>1035.3310229659207</v>
      </c>
      <c r="F66" s="75">
        <f>IF(A66&lt;=$C$21,IF($C$12*(1-$C$28*(EXP(A66/$C$19)-1))&gt;0,$C$12*(1-$C$28*(EXP(A66/$C$19)-1)),0),IF($C$32*(1-$C$30*(EXP((A66-$C$21)/$C$20)-1))&gt;0,$C$32*(1-$C$30*(EXP((A66-$C$21)/$C$20)-1)),0))</f>
        <v>22.322049827113894</v>
      </c>
      <c r="G66" s="76">
        <f>IF(A66&lt;=$C$21,($C$5-$C$8)*(F66/$C$12)^(1/$C$11)+$C$8, ($C$31-$C$8)*(F66/$C$32)^(1/$C$11)+$C$8)</f>
        <v>5.7808076492896419</v>
      </c>
      <c r="H66" s="77">
        <f t="shared" si="1"/>
        <v>18000</v>
      </c>
      <c r="I66" s="77">
        <f t="shared" si="2"/>
        <v>26000</v>
      </c>
      <c r="Y66" s="78"/>
    </row>
    <row r="67" spans="1:37" x14ac:dyDescent="0.25">
      <c r="A67" s="111">
        <f t="shared" si="4"/>
        <v>23000</v>
      </c>
      <c r="B67" s="65"/>
      <c r="D67" s="73"/>
      <c r="E67" s="74">
        <f t="shared" si="0"/>
        <v>1010.9714302389249</v>
      </c>
      <c r="F67" s="75">
        <f>IF(A67&lt;=$C$21,IF($C$12*(1-$C$28*(EXP(A67/$C$19)-1))&gt;0,$C$12*(1-$C$28*(EXP(A67/$C$19)-1)),0),IF($C$32*(1-$C$30*(EXP((A67-$C$21)/$C$20)-1))&gt;0,$C$32*(1-$C$30*(EXP((A67-$C$21)/$C$20)-1)),0))</f>
        <v>21.540077849629036</v>
      </c>
      <c r="G67" s="76">
        <f>IF(A67&lt;=$C$21,($C$5-$C$8)*(F67/$C$12)^(1/$C$11)+$C$8, ($C$31-$C$8)*(F67/$C$32)^(1/$C$11)+$C$8)</f>
        <v>4.8367595258308693</v>
      </c>
      <c r="H67" s="77">
        <f t="shared" si="1"/>
        <v>19000</v>
      </c>
      <c r="I67" s="77">
        <f t="shared" si="2"/>
        <v>27000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4"/>
        <v>24000</v>
      </c>
      <c r="B68" s="65"/>
      <c r="D68" s="73"/>
      <c r="E68" s="74">
        <f t="shared" si="0"/>
        <v>987.18497764263361</v>
      </c>
      <c r="F68" s="75">
        <f>IF(A68&lt;=$C$21,IF($C$12*(1-$C$28*(EXP(A68/$C$19)-1))&gt;0,$C$12*(1-$C$28*(EXP(A68/$C$19)-1)),0),IF($C$32*(1-$C$30*(EXP((A68-$C$21)/$C$20)-1))&gt;0,$C$32*(1-$C$30*(EXP((A68-$C$21)/$C$20)-1)),0))</f>
        <v>20.739264074714789</v>
      </c>
      <c r="G68" s="76">
        <f>IF(A68&lt;=$C$21,($C$5-$C$8)*(F68/$C$12)^(1/$C$11)+$C$8, ($C$31-$C$8)*(F68/$C$32)^(1/$C$11)+$C$8)</f>
        <v>4.0020716576211095</v>
      </c>
      <c r="H68" s="77">
        <f t="shared" si="1"/>
        <v>20000</v>
      </c>
      <c r="I68" s="77">
        <f t="shared" si="2"/>
        <v>28000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4"/>
        <v>25000</v>
      </c>
      <c r="B69" s="65"/>
      <c r="D69" s="73"/>
      <c r="E69" s="74">
        <f t="shared" si="0"/>
        <v>963.95818015645955</v>
      </c>
      <c r="F69" s="75">
        <f>IF(A69&lt;=$C$21,IF($C$12*(1-$C$28*(EXP(A69/$C$19)-1))&gt;0,$C$12*(1-$C$28*(EXP(A69/$C$19)-1)),0),IF($C$32*(1-$C$30*(EXP((A69-$C$21)/$C$20)-1))&gt;0,$C$32*(1-$C$30*(EXP((A69-$C$21)/$C$20)-1)),0))</f>
        <v>19.919154504861552</v>
      </c>
      <c r="G69" s="76">
        <f>IF(A69&lt;=$C$21,($C$5-$C$8)*(F69/$C$12)^(1/$C$11)+$C$8, ($C$31-$C$8)*(F69/$C$32)^(1/$C$11)+$C$8)</f>
        <v>3.270940574769992</v>
      </c>
      <c r="H69" s="77">
        <f t="shared" si="1"/>
        <v>21000</v>
      </c>
      <c r="I69" s="77">
        <f t="shared" si="2"/>
        <v>29000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4"/>
        <v>26000</v>
      </c>
      <c r="B70" s="65"/>
      <c r="D70" s="73"/>
      <c r="E70" s="74">
        <f t="shared" si="0"/>
        <v>941.27787003960498</v>
      </c>
      <c r="F70" s="75">
        <f>IF(A70&lt;=$C$21,IF($C$12*(1-$C$28*(EXP(A70/$C$19)-1))&gt;0,$C$12*(1-$C$28*(EXP(A70/$C$19)-1)),0),IF($C$32*(1-$C$30*(EXP((A70-$C$21)/$C$20)-1))&gt;0,$C$32*(1-$C$30*(EXP((A70-$C$21)/$C$20)-1)),0))</f>
        <v>19.079284203383665</v>
      </c>
      <c r="G70" s="76">
        <f>IF(A70&lt;=$C$21,($C$5-$C$8)*(F70/$C$12)^(1/$C$11)+$C$8, ($C$31-$C$8)*(F70/$C$32)^(1/$C$11)+$C$8)</f>
        <v>2.637111782088462</v>
      </c>
      <c r="H70" s="77">
        <f t="shared" si="1"/>
        <v>22000</v>
      </c>
      <c r="I70" s="77">
        <f t="shared" si="2"/>
        <v>30000</v>
      </c>
      <c r="Y70" s="78"/>
      <c r="AA70" s="78"/>
      <c r="AC70" s="78"/>
      <c r="AD70" s="78"/>
      <c r="AE70" s="78"/>
      <c r="AF70" s="78"/>
      <c r="AG70" s="78"/>
      <c r="AH70" s="78"/>
      <c r="AI70" s="78"/>
      <c r="AJ70" s="78"/>
      <c r="AK70" s="78"/>
    </row>
    <row r="71" spans="1:37" x14ac:dyDescent="0.25">
      <c r="A71" s="111">
        <f t="shared" si="4"/>
        <v>27000</v>
      </c>
      <c r="B71" s="65"/>
      <c r="D71" s="73"/>
      <c r="E71" s="74">
        <f t="shared" si="0"/>
        <v>919.13118936600404</v>
      </c>
      <c r="F71" s="75">
        <f>IF(A71&lt;=$C$21,IF($C$12*(1-$C$28*(EXP(A71/$C$19)-1))&gt;0,$C$12*(1-$C$28*(EXP(A71/$C$19)-1)),0),IF($C$32*(1-$C$30*(EXP((A71-$C$21)/$C$20)-1))&gt;0,$C$32*(1-$C$30*(EXP((A71-$C$21)/$C$20)-1)),0))</f>
        <v>18.219177030837454</v>
      </c>
      <c r="G71" s="76">
        <f>IF(A71&lt;=$C$21,($C$5-$C$8)*(F71/$C$12)^(1/$C$11)+$C$8, ($C$31-$C$8)*(F71/$C$32)^(1/$C$11)+$C$8)</f>
        <v>2.0939289033106721</v>
      </c>
      <c r="H71" s="77">
        <f t="shared" si="1"/>
        <v>23000</v>
      </c>
      <c r="I71" s="77">
        <f t="shared" si="2"/>
        <v>31000</v>
      </c>
      <c r="Y71" s="78"/>
      <c r="AA71" s="78"/>
      <c r="AC71" s="78"/>
      <c r="AD71" s="78"/>
      <c r="AE71" s="78"/>
      <c r="AF71" s="78"/>
      <c r="AG71" s="78"/>
      <c r="AH71" s="78"/>
      <c r="AI71" s="78"/>
      <c r="AJ71" s="78"/>
      <c r="AK71" s="78"/>
    </row>
    <row r="72" spans="1:37" x14ac:dyDescent="0.25">
      <c r="A72" s="111">
        <f t="shared" si="4"/>
        <v>28000</v>
      </c>
      <c r="B72" s="65"/>
      <c r="D72" s="73"/>
      <c r="E72" s="74">
        <f t="shared" si="0"/>
        <v>897.50558273490435</v>
      </c>
      <c r="F72" s="75">
        <f>IF(A72&lt;=$C$21,IF($C$12*(1-$C$28*(EXP(A72/$C$19)-1))&gt;0,$C$12*(1-$C$28*(EXP(A72/$C$19)-1)),0),IF($C$32*(1-$C$30*(EXP((A72-$C$21)/$C$20)-1))&gt;0,$C$32*(1-$C$30*(EXP((A72-$C$21)/$C$20)-1)),0))</f>
        <v>17.338345375088153</v>
      </c>
      <c r="G72" s="76">
        <f>IF(A72&lt;=$C$21,($C$5-$C$8)*(F72/$C$12)^(1/$C$11)+$C$8, ($C$31-$C$8)*(F72/$C$32)^(1/$C$11)+$C$8)</f>
        <v>1.6343926530999748</v>
      </c>
      <c r="H72" s="77">
        <f t="shared" si="1"/>
        <v>24000</v>
      </c>
      <c r="I72" s="77">
        <f t="shared" si="2"/>
        <v>32000</v>
      </c>
      <c r="Y72" s="78"/>
      <c r="AA72" s="78"/>
      <c r="AC72" s="78"/>
      <c r="AD72" s="78"/>
      <c r="AE72" s="78"/>
      <c r="AF72" s="78"/>
      <c r="AG72" s="78"/>
      <c r="AH72" s="78"/>
      <c r="AI72" s="78"/>
      <c r="AJ72" s="78"/>
      <c r="AK72" s="78"/>
    </row>
    <row r="73" spans="1:37" x14ac:dyDescent="0.25">
      <c r="A73" s="111">
        <f t="shared" si="4"/>
        <v>29000</v>
      </c>
      <c r="B73" s="65"/>
      <c r="D73" s="73"/>
      <c r="E73" s="74">
        <f t="shared" si="0"/>
        <v>876.38879015295652</v>
      </c>
      <c r="F73" s="75">
        <f>IF(A73&lt;=$C$21,IF($C$12*(1-$C$28*(EXP(A73/$C$19)-1))&gt;0,$C$12*(1-$C$28*(EXP(A73/$C$19)-1)),0),IF($C$32*(1-$C$30*(EXP((A73-$C$21)/$C$20)-1))&gt;0,$C$32*(1-$C$30*(EXP((A73-$C$21)/$C$20)-1)),0))</f>
        <v>16.436289874872717</v>
      </c>
      <c r="G73" s="76">
        <f>IF(A73&lt;=$C$21,($C$5-$C$8)*(F73/$C$12)^(1/$C$11)+$C$8, ($C$31-$C$8)*(F73/$C$32)^(1/$C$11)+$C$8)</f>
        <v>1.2512298964341408</v>
      </c>
      <c r="H73" s="77">
        <f t="shared" si="1"/>
        <v>25000</v>
      </c>
      <c r="I73" s="77">
        <f t="shared" si="2"/>
        <v>33000</v>
      </c>
      <c r="Y73" s="78"/>
    </row>
    <row r="74" spans="1:37" x14ac:dyDescent="0.25">
      <c r="A74" s="111">
        <f t="shared" si="4"/>
        <v>30000</v>
      </c>
      <c r="B74" s="65"/>
      <c r="D74" s="73"/>
      <c r="E74" s="74">
        <f t="shared" si="0"/>
        <v>855.76884008377635</v>
      </c>
      <c r="F74" s="75">
        <f>IF(A74&lt;=$C$21,IF($C$12*(1-$C$28*(EXP(A74/$C$19)-1))&gt;0,$C$12*(1-$C$28*(EXP(A74/$C$19)-1)),0),IF($C$32*(1-$C$30*(EXP((A74-$C$21)/$C$20)-1))&gt;0,$C$32*(1-$C$30*(EXP((A74-$C$21)/$C$20)-1)),0))</f>
        <v>15.512499136701843</v>
      </c>
      <c r="G74" s="76">
        <f>IF(A74&lt;=$C$21,($C$5-$C$8)*(F74/$C$12)^(1/$C$11)+$C$8, ($C$31-$C$8)*(F74/$C$32)^(1/$C$11)+$C$8)</f>
        <v>0.93697284484909837</v>
      </c>
      <c r="H74" s="77">
        <f t="shared" si="1"/>
        <v>26000</v>
      </c>
      <c r="I74" s="77">
        <f t="shared" si="2"/>
        <v>34000</v>
      </c>
      <c r="Y74" s="78"/>
    </row>
    <row r="75" spans="1:37" x14ac:dyDescent="0.25">
      <c r="A75" s="111">
        <f t="shared" si="4"/>
        <v>31000</v>
      </c>
      <c r="B75" s="65"/>
      <c r="D75" s="73"/>
      <c r="E75" s="74">
        <f t="shared" si="0"/>
        <v>835.63404266103873</v>
      </c>
      <c r="F75" s="75">
        <f>IF(A75&lt;=$C$21,IF($C$12*(1-$C$28*(EXP(A75/$C$19)-1))&gt;0,$C$12*(1-$C$28*(EXP(A75/$C$19)-1)),0),IF($C$32*(1-$C$30*(EXP((A75-$C$21)/$C$20)-1))&gt;0,$C$32*(1-$C$30*(EXP((A75-$C$21)/$C$20)-1)),0))</f>
        <v>14.566449444940654</v>
      </c>
      <c r="G75" s="76">
        <f>IF(A75&lt;=$C$21,($C$5-$C$8)*(F75/$C$12)^(1/$C$11)+$C$8, ($C$31-$C$8)*(F75/$C$32)^(1/$C$11)+$C$8)</f>
        <v>0.68404816502796628</v>
      </c>
      <c r="H75" s="77">
        <f t="shared" si="1"/>
        <v>27000</v>
      </c>
      <c r="I75" s="77">
        <f t="shared" si="2"/>
        <v>35000</v>
      </c>
      <c r="Y75" s="78"/>
    </row>
    <row r="76" spans="1:37" x14ac:dyDescent="0.25">
      <c r="A76" s="111">
        <f t="shared" si="4"/>
        <v>32000</v>
      </c>
      <c r="B76" s="65"/>
      <c r="D76" s="73"/>
      <c r="E76" s="74">
        <f t="shared" si="0"/>
        <v>815.97298306125708</v>
      </c>
      <c r="F76" s="75">
        <f>IF(A76&lt;=$C$21,IF($C$12*(1-$C$28*(EXP(A76/$C$19)-1))&gt;0,$C$12*(1-$C$28*(EXP(A76/$C$19)-1)),0),IF($C$32*(1-$C$30*(EXP((A76-$C$21)/$C$20)-1))&gt;0,$C$32*(1-$C$30*(EXP((A76-$C$21)/$C$20)-1)),0))</f>
        <v>13.597604464903766</v>
      </c>
      <c r="G76" s="76">
        <f>IF(A76&lt;=$C$21,($C$5-$C$8)*(F76/$C$12)^(1/$C$11)+$C$8, ($C$31-$C$8)*(F76/$C$32)^(1/$C$11)+$C$8)</f>
        <v>0.48487542446752235</v>
      </c>
      <c r="H76" s="77">
        <f t="shared" si="1"/>
        <v>28000</v>
      </c>
      <c r="I76" s="77">
        <f t="shared" si="2"/>
        <v>36000</v>
      </c>
      <c r="Y76" s="78"/>
    </row>
    <row r="77" spans="1:37" x14ac:dyDescent="0.25">
      <c r="A77" s="111">
        <f t="shared" si="4"/>
        <v>33000</v>
      </c>
      <c r="B77" s="65"/>
      <c r="D77" s="73"/>
      <c r="E77" s="74">
        <f t="shared" si="0"/>
        <v>796.77451503248813</v>
      </c>
      <c r="F77" s="75">
        <f>IF(A77&lt;=$C$21,IF($C$12*(1-$C$28*(EXP(A77/$C$19)-1))&gt;0,$C$12*(1-$C$28*(EXP(A77/$C$19)-1)),0),IF($C$32*(1-$C$30*(EXP((A77-$C$21)/$C$20)-1))&gt;0,$C$32*(1-$C$30*(EXP((A77-$C$21)/$C$20)-1)),0))</f>
        <v>12.605414938796253</v>
      </c>
      <c r="G77" s="76">
        <f>IF(A77&lt;=$C$21,($C$5-$C$8)*(F77/$C$12)^(1/$C$11)+$C$8, ($C$31-$C$8)*(F77/$C$32)^(1/$C$11)+$C$8)</f>
        <v>0.33197385635630849</v>
      </c>
      <c r="H77" s="77">
        <f t="shared" si="1"/>
        <v>29000</v>
      </c>
      <c r="I77" s="77">
        <f t="shared" si="2"/>
        <v>37000</v>
      </c>
      <c r="Y77" s="78"/>
    </row>
    <row r="78" spans="1:37" x14ac:dyDescent="0.25">
      <c r="A78" s="111">
        <f t="shared" si="4"/>
        <v>34000</v>
      </c>
      <c r="B78" s="65"/>
      <c r="D78" s="73"/>
      <c r="E78" s="74">
        <f t="shared" si="0"/>
        <v>778.02775457529674</v>
      </c>
      <c r="F78" s="75">
        <f>IF(A78&lt;=$C$21,IF($C$12*(1-$C$28*(EXP(A78/$C$19)-1))&gt;0,$C$12*(1-$C$28*(EXP(A78/$C$19)-1)),0),IF($C$32*(1-$C$30*(EXP((A78-$C$21)/$C$20)-1))&gt;0,$C$32*(1-$C$30*(EXP((A78-$C$21)/$C$20)-1)),0))</f>
        <v>11.589318374328357</v>
      </c>
      <c r="G78" s="76">
        <f>IF(A78&lt;=$C$21,($C$5-$C$8)*(F78/$C$12)^(1/$C$11)+$C$8, ($C$31-$C$8)*(F78/$C$32)^(1/$C$11)+$C$8)</f>
        <v>0.21807587374056717</v>
      </c>
      <c r="H78" s="77">
        <f t="shared" si="1"/>
        <v>30000</v>
      </c>
      <c r="I78" s="77">
        <f t="shared" si="2"/>
        <v>38000</v>
      </c>
      <c r="Y78" s="78"/>
    </row>
    <row r="79" spans="1:37" x14ac:dyDescent="0.25">
      <c r="A79" s="111">
        <f t="shared" si="4"/>
        <v>35000</v>
      </c>
      <c r="B79" s="65"/>
      <c r="D79" s="73"/>
      <c r="E79" s="74">
        <f t="shared" si="0"/>
        <v>759.72207377239761</v>
      </c>
      <c r="F79" s="75">
        <f>IF(A79&lt;=$C$21,IF($C$12*(1-$C$28*(EXP(A79/$C$19)-1))&gt;0,$C$12*(1-$C$28*(EXP(A79/$C$19)-1)),0),IF($C$32*(1-$C$30*(EXP((A79-$C$21)/$C$20)-1))&gt;0,$C$32*(1-$C$30*(EXP((A79-$C$21)/$C$20)-1)),0))</f>
        <v>10.548738725827231</v>
      </c>
      <c r="G79" s="76">
        <f>IF(A79&lt;=$C$21,($C$5-$C$8)*(F79/$C$12)^(1/$C$11)+$C$8, ($C$31-$C$8)*(F79/$C$32)^(1/$C$11)+$C$8)</f>
        <v>0.13624508099154176</v>
      </c>
      <c r="H79" s="77">
        <f t="shared" si="1"/>
        <v>31000</v>
      </c>
      <c r="I79" s="77">
        <f t="shared" si="2"/>
        <v>39000</v>
      </c>
      <c r="Y79" s="78"/>
    </row>
    <row r="80" spans="1:37" x14ac:dyDescent="0.25">
      <c r="A80" s="111">
        <f t="shared" si="4"/>
        <v>36000</v>
      </c>
      <c r="B80" s="65"/>
      <c r="D80" s="73"/>
      <c r="E80" s="74">
        <f t="shared" si="0"/>
        <v>741.84709476347302</v>
      </c>
      <c r="F80" s="75">
        <f>IF(A80&lt;=$C$21,IF($C$12*(1-$C$28*(EXP(A80/$C$19)-1))&gt;0,$C$12*(1-$C$28*(EXP(A80/$C$19)-1)),0),IF($C$32*(1-$C$30*(EXP((A80-$C$21)/$C$20)-1))&gt;0,$C$32*(1-$C$30*(EXP((A80-$C$21)/$C$20)-1)),0))</f>
        <v>9.4830860676649973</v>
      </c>
      <c r="G80" s="76">
        <f>IF(A80&lt;=$C$21,($C$5-$C$8)*(F80/$C$12)^(1/$C$11)+$C$8, ($C$31-$C$8)*(F80/$C$32)^(1/$C$11)+$C$8)</f>
        <v>7.9995694602127534E-2</v>
      </c>
      <c r="H80" s="77">
        <f t="shared" si="1"/>
        <v>32000</v>
      </c>
      <c r="I80" s="77">
        <f t="shared" si="2"/>
        <v>40000</v>
      </c>
      <c r="Y80" s="78"/>
    </row>
    <row r="81" spans="1:25" x14ac:dyDescent="0.25">
      <c r="A81" s="111">
        <f t="shared" si="4"/>
        <v>37000</v>
      </c>
      <c r="B81" s="65"/>
      <c r="D81" s="73"/>
      <c r="E81" s="74">
        <f t="shared" si="0"/>
        <v>724.3926838617549</v>
      </c>
      <c r="F81" s="75">
        <f>IF(A81&lt;=$C$21,IF($C$12*(1-$C$28*(EXP(A81/$C$19)-1))&gt;0,$C$12*(1-$C$28*(EXP(A81/$C$19)-1)),0),IF($C$32*(1-$C$30*(EXP((A81-$C$21)/$C$20)-1))&gt;0,$C$32*(1-$C$30*(EXP((A81-$C$21)/$C$20)-1)),0))</f>
        <v>8.3917562598179885</v>
      </c>
      <c r="G81" s="76">
        <f>IF(A81&lt;=$C$21,($C$5-$C$8)*(F81/$C$12)^(1/$C$11)+$C$8, ($C$31-$C$8)*(F81/$C$32)^(1/$C$11)+$C$8)</f>
        <v>4.3409267626271217E-2</v>
      </c>
      <c r="H81" s="77">
        <f t="shared" si="1"/>
        <v>33000</v>
      </c>
      <c r="I81" s="77">
        <f t="shared" si="2"/>
        <v>41000</v>
      </c>
      <c r="Y81" s="78"/>
    </row>
    <row r="82" spans="1:25" x14ac:dyDescent="0.25">
      <c r="A82" s="111">
        <f t="shared" si="4"/>
        <v>38000</v>
      </c>
      <c r="B82" s="65"/>
      <c r="C82" s="79"/>
      <c r="D82" s="73"/>
      <c r="E82" s="74">
        <f t="shared" si="0"/>
        <v>707.34894580903324</v>
      </c>
      <c r="F82" s="75">
        <f>IF(A82&lt;=$C$21,IF($C$12*(1-$C$28*(EXP(A82/$C$19)-1))&gt;0,$C$12*(1-$C$28*(EXP(A82/$C$19)-1)),0),IF($C$32*(1-$C$30*(EXP((A82-$C$21)/$C$20)-1))&gt;0,$C$32*(1-$C$30*(EXP((A82-$C$21)/$C$20)-1)),0))</f>
        <v>7.2741306053675814</v>
      </c>
      <c r="G82" s="76">
        <f>IF(A82&lt;=$C$21,($C$5-$C$8)*(F82/$C$12)^(1/$C$11)+$C$8, ($C$31-$C$8)*(F82/$C$32)^(1/$C$11)+$C$8)</f>
        <v>2.1243380351517616E-2</v>
      </c>
      <c r="H82" s="77">
        <f t="shared" si="1"/>
        <v>34000</v>
      </c>
      <c r="I82" s="77">
        <f t="shared" si="2"/>
        <v>42000</v>
      </c>
      <c r="Y82" s="78"/>
    </row>
    <row r="83" spans="1:25" x14ac:dyDescent="0.25">
      <c r="A83" s="111">
        <f t="shared" si="4"/>
        <v>39000</v>
      </c>
      <c r="B83" s="65"/>
      <c r="C83" s="79"/>
      <c r="D83" s="73"/>
      <c r="E83" s="74">
        <f t="shared" si="0"/>
        <v>690.70621816583287</v>
      </c>
      <c r="F83" s="75">
        <f>IF(A83&lt;=$C$21,IF($C$12*(1-$C$28*(EXP(A83/$C$19)-1))&gt;0,$C$12*(1-$C$28*(EXP(A83/$C$19)-1)),0),IF($C$32*(1-$C$30*(EXP((A83-$C$21)/$C$20)-1))&gt;0,$C$32*(1-$C$30*(EXP((A83-$C$21)/$C$20)-1)),0))</f>
        <v>6.1295754997483876</v>
      </c>
      <c r="G83" s="76">
        <f>IF(A83&lt;=$C$21,($C$5-$C$8)*(F83/$C$12)^(1/$C$11)+$C$8, ($C$31-$C$8)*(F83/$C$32)^(1/$C$11)+$C$8)</f>
        <v>9.0254766394344283E-3</v>
      </c>
      <c r="H83" s="77">
        <f t="shared" si="1"/>
        <v>35000</v>
      </c>
      <c r="I83" s="77">
        <f t="shared" si="2"/>
        <v>43000</v>
      </c>
      <c r="Y83" s="78"/>
    </row>
    <row r="84" spans="1:25" x14ac:dyDescent="0.25">
      <c r="A84" s="111">
        <f t="shared" si="4"/>
        <v>40000</v>
      </c>
      <c r="B84" s="65"/>
      <c r="C84" s="79"/>
      <c r="D84" s="73"/>
      <c r="E84" s="74">
        <f t="shared" si="0"/>
        <v>674.45506583358303</v>
      </c>
      <c r="F84" s="75">
        <f>IF(A84&lt;=$C$21,IF($C$12*(1-$C$28*(EXP(A84/$C$19)-1))&gt;0,$C$12*(1-$C$28*(EXP(A84/$C$19)-1)),0),IF($C$32*(1-$C$30*(EXP((A84-$C$21)/$C$20)-1))&gt;0,$C$32*(1-$C$30*(EXP((A84-$C$21)/$C$20)-1)),0))</f>
        <v>4.9574420715450449</v>
      </c>
      <c r="G84" s="76">
        <f>IF(A84&lt;=$C$21,($C$5-$C$8)*(F84/$C$12)^(1/$C$11)+$C$8, ($C$31-$C$8)*(F84/$C$32)^(1/$C$11)+$C$8)</f>
        <v>3.1232474445354137E-3</v>
      </c>
      <c r="H84" s="77">
        <f t="shared" si="1"/>
        <v>36000</v>
      </c>
      <c r="I84" s="77">
        <f t="shared" si="2"/>
        <v>44000</v>
      </c>
      <c r="Y84" s="78"/>
    </row>
    <row r="85" spans="1:25" x14ac:dyDescent="0.25">
      <c r="A85" s="111">
        <f t="shared" si="4"/>
        <v>41000</v>
      </c>
      <c r="B85" s="65"/>
      <c r="C85" s="79"/>
      <c r="D85" s="73"/>
      <c r="E85" s="74">
        <f t="shared" si="0"/>
        <v>658.58627570566853</v>
      </c>
      <c r="F85" s="75">
        <f>IF(A85&lt;=$C$21,IF($C$12*(1-$C$28*(EXP(A85/$C$19)-1))&gt;0,$C$12*(1-$C$28*(EXP(A85/$C$19)-1)),0),IF($C$32*(1-$C$30*(EXP((A85-$C$21)/$C$20)-1))&gt;0,$C$32*(1-$C$30*(EXP((A85-$C$21)/$C$20)-1)),0))</f>
        <v>3.7570658146338909</v>
      </c>
      <c r="G85" s="76">
        <f>IF(A85&lt;=$C$21,($C$5-$C$8)*(F85/$C$12)^(1/$C$11)+$C$8, ($C$31-$C$8)*(F85/$C$32)^(1/$C$11)+$C$8)</f>
        <v>7.8084020590536295E-4</v>
      </c>
      <c r="H85" s="77">
        <f t="shared" si="1"/>
        <v>37000</v>
      </c>
      <c r="I85" s="77">
        <f t="shared" si="2"/>
        <v>45000</v>
      </c>
      <c r="Y85" s="78"/>
    </row>
    <row r="86" spans="1:25" x14ac:dyDescent="0.25">
      <c r="A86" s="111">
        <f t="shared" si="4"/>
        <v>42000</v>
      </c>
      <c r="B86" s="65"/>
      <c r="C86" s="79"/>
      <c r="D86" s="73"/>
      <c r="E86" s="74">
        <f t="shared" si="0"/>
        <v>643.09085144433345</v>
      </c>
      <c r="F86" s="75">
        <f>IF(A86&lt;=$C$21,IF($C$12*(1-$C$28*(EXP(A86/$C$19)-1))&gt;0,$C$12*(1-$C$28*(EXP(A86/$C$19)-1)),0),IF($C$32*(1-$C$30*(EXP((A86-$C$21)/$C$20)-1))&gt;0,$C$32*(1-$C$30*(EXP((A86-$C$21)/$C$20)-1)),0))</f>
        <v>2.5277662114610195</v>
      </c>
      <c r="G86" s="76">
        <f>IF(A86&lt;=$C$21,($C$5-$C$8)*(F86/$C$12)^(1/$C$11)+$C$8, ($C$31-$C$8)*(F86/$C$32)^(1/$C$11)+$C$8)</f>
        <v>1.0764718428607835E-4</v>
      </c>
      <c r="H86" s="77">
        <f t="shared" si="1"/>
        <v>38000</v>
      </c>
      <c r="I86" s="77">
        <f t="shared" si="2"/>
        <v>46000</v>
      </c>
      <c r="T86" s="78"/>
      <c r="U86" s="78"/>
      <c r="V86" s="78"/>
      <c r="W86" s="78"/>
      <c r="X86" s="78"/>
    </row>
    <row r="87" spans="1:25" x14ac:dyDescent="0.25">
      <c r="A87" s="111">
        <f t="shared" si="4"/>
        <v>43000</v>
      </c>
      <c r="B87" s="65"/>
      <c r="C87" s="79"/>
      <c r="D87" s="73"/>
      <c r="E87" s="74">
        <f t="shared" si="0"/>
        <v>627.96000838047553</v>
      </c>
      <c r="F87" s="75">
        <f>IF(A87&lt;=$C$21,IF($C$12*(1-$C$28*(EXP(A87/$C$19)-1))&gt;0,$C$12*(1-$C$28*(EXP(A87/$C$19)-1)),0),IF($C$32*(1-$C$30*(EXP((A87-$C$21)/$C$20)-1))&gt;0,$C$32*(1-$C$30*(EXP((A87-$C$21)/$C$20)-1)),0))</f>
        <v>1.2688463472431035</v>
      </c>
      <c r="G87" s="76">
        <f>IF(A87&lt;=$C$21,($C$5-$C$8)*(F87/$C$12)^(1/$C$11)+$C$8, ($C$31-$C$8)*(F87/$C$32)^(1/$C$11)+$C$8)</f>
        <v>3.430546588217953E-6</v>
      </c>
      <c r="H87" s="77">
        <f t="shared" si="1"/>
        <v>39000</v>
      </c>
      <c r="I87" s="77">
        <f t="shared" si="2"/>
        <v>47000</v>
      </c>
      <c r="T87" s="78"/>
      <c r="U87" s="78"/>
      <c r="V87" s="78"/>
      <c r="W87" s="78"/>
      <c r="X87" s="78"/>
    </row>
    <row r="88" spans="1:25" x14ac:dyDescent="0.25">
      <c r="A88" s="111">
        <f t="shared" si="4"/>
        <v>44000</v>
      </c>
      <c r="B88" s="65"/>
      <c r="C88" s="79"/>
      <c r="D88" s="73"/>
      <c r="E88" s="74">
        <f t="shared" si="0"/>
        <v>613.18516853343965</v>
      </c>
      <c r="F88" s="75">
        <f>IF(A88&lt;=$C$21,IF($C$12*(1-$C$28*(EXP(A88/$C$19)-1))&gt;0,$C$12*(1-$C$28*(EXP(A88/$C$19)-1)),0),IF($C$32*(1-$C$30*(EXP((A88-$C$21)/$C$20)-1))&gt;0,$C$32*(1-$C$30*(EXP((A88-$C$21)/$C$20)-1)),0))</f>
        <v>0</v>
      </c>
      <c r="G88" s="76">
        <f>IF(A88&lt;=$C$21,($C$5-$C$8)*(F88/$C$12)^(1/$C$11)+$C$8, ($C$31-$C$8)*(F88/$C$32)^(1/$C$11)+$C$8)</f>
        <v>0</v>
      </c>
      <c r="H88" s="77">
        <f t="shared" si="1"/>
        <v>40000</v>
      </c>
      <c r="I88" s="77">
        <f t="shared" si="2"/>
        <v>48000</v>
      </c>
      <c r="T88" s="78"/>
      <c r="U88" s="78"/>
      <c r="V88" s="78"/>
      <c r="W88" s="78"/>
      <c r="X88" s="78"/>
    </row>
    <row r="89" spans="1:25" x14ac:dyDescent="0.25">
      <c r="A89" s="111">
        <f t="shared" si="4"/>
        <v>45000</v>
      </c>
      <c r="B89" s="65"/>
      <c r="C89" s="79"/>
      <c r="D89" s="73"/>
      <c r="E89" s="74">
        <f t="shared" si="0"/>
        <v>598.75795574798792</v>
      </c>
      <c r="F89" s="75">
        <f>IF(A89&lt;=$C$21,IF($C$12*(1-$C$28*(EXP(A89/$C$19)-1))&gt;0,$C$12*(1-$C$28*(EXP(A89/$C$19)-1)),0),IF($C$32*(1-$C$30*(EXP((A89-$C$21)/$C$20)-1))&gt;0,$C$32*(1-$C$30*(EXP((A89-$C$21)/$C$20)-1)),0))</f>
        <v>0</v>
      </c>
      <c r="G89" s="76">
        <f>IF(A89&lt;=$C$21,($C$5-$C$8)*(F89/$C$12)^(1/$C$11)+$C$8, ($C$31-$C$8)*(F89/$C$32)^(1/$C$11)+$C$8)</f>
        <v>0</v>
      </c>
      <c r="H89" s="77">
        <f t="shared" si="1"/>
        <v>41000</v>
      </c>
      <c r="I89" s="77">
        <f t="shared" si="2"/>
        <v>49000</v>
      </c>
      <c r="T89" s="78"/>
      <c r="U89" s="78"/>
      <c r="V89" s="78"/>
      <c r="W89" s="78"/>
      <c r="X89" s="78"/>
    </row>
    <row r="90" spans="1:25" x14ac:dyDescent="0.25">
      <c r="A90" s="111">
        <f t="shared" si="4"/>
        <v>46000</v>
      </c>
      <c r="B90" s="65"/>
      <c r="C90" s="79"/>
      <c r="D90" s="73"/>
      <c r="E90" s="74">
        <f t="shared" si="0"/>
        <v>584.67019094568695</v>
      </c>
      <c r="F90" s="75">
        <f>IF(A90&lt;=$C$21,IF($C$12*(1-$C$28*(EXP(A90/$C$19)-1))&gt;0,$C$12*(1-$C$28*(EXP(A90/$C$19)-1)),0),IF($C$32*(1-$C$30*(EXP((A90-$C$21)/$C$20)-1))&gt;0,$C$32*(1-$C$30*(EXP((A90-$C$21)/$C$20)-1)),0))</f>
        <v>0</v>
      </c>
      <c r="G90" s="76">
        <f>IF(A90&lt;=$C$21,($C$5-$C$8)*(F90/$C$12)^(1/$C$11)+$C$8, ($C$31-$C$8)*(F90/$C$32)^(1/$C$11)+$C$8)</f>
        <v>0</v>
      </c>
      <c r="H90" s="77">
        <f t="shared" si="1"/>
        <v>42000</v>
      </c>
      <c r="I90" s="77">
        <f t="shared" si="2"/>
        <v>50000</v>
      </c>
      <c r="T90" s="78"/>
      <c r="U90" s="78"/>
      <c r="V90" s="78"/>
      <c r="W90" s="78"/>
      <c r="X90" s="78"/>
    </row>
    <row r="91" spans="1:25" x14ac:dyDescent="0.25">
      <c r="A91" s="111">
        <f t="shared" si="4"/>
        <v>47000</v>
      </c>
      <c r="B91" s="65"/>
      <c r="C91" s="79"/>
      <c r="D91" s="73"/>
      <c r="E91" s="74">
        <f t="shared" si="0"/>
        <v>570.9138874880241</v>
      </c>
      <c r="F91" s="75">
        <f>IF(A91&lt;=$C$21,IF($C$12*(1-$C$28*(EXP(A91/$C$19)-1))&gt;0,$C$12*(1-$C$28*(EXP(A91/$C$19)-1)),0),IF($C$32*(1-$C$30*(EXP((A91-$C$21)/$C$20)-1))&gt;0,$C$32*(1-$C$30*(EXP((A91-$C$21)/$C$20)-1)),0))</f>
        <v>0</v>
      </c>
      <c r="G91" s="76">
        <f>IF(A91&lt;=$C$21,($C$5-$C$8)*(F91/$C$12)^(1/$C$11)+$C$8, ($C$31-$C$8)*(F91/$C$32)^(1/$C$11)+$C$8)</f>
        <v>0</v>
      </c>
      <c r="H91" s="77">
        <f t="shared" si="1"/>
        <v>43000</v>
      </c>
      <c r="I91" s="77">
        <f t="shared" si="2"/>
        <v>51000</v>
      </c>
      <c r="T91" s="78"/>
      <c r="U91" s="78"/>
      <c r="V91" s="78"/>
      <c r="W91" s="78"/>
      <c r="X91" s="78"/>
    </row>
    <row r="92" spans="1:25" x14ac:dyDescent="0.25">
      <c r="A92" s="111">
        <f t="shared" si="4"/>
        <v>48000</v>
      </c>
      <c r="B92" s="65"/>
      <c r="C92" s="79"/>
      <c r="D92" s="73"/>
      <c r="E92" s="74">
        <f t="shared" si="0"/>
        <v>557.48124664861984</v>
      </c>
      <c r="F92" s="75">
        <f>IF(A92&lt;=$C$21,IF($C$12*(1-$C$28*(EXP(A92/$C$19)-1))&gt;0,$C$12*(1-$C$28*(EXP(A92/$C$19)-1)),0),IF($C$32*(1-$C$30*(EXP((A92-$C$21)/$C$20)-1))&gt;0,$C$32*(1-$C$30*(EXP((A92-$C$21)/$C$20)-1)),0))</f>
        <v>0</v>
      </c>
      <c r="G92" s="76">
        <f>IF(A92&lt;=$C$21,($C$5-$C$8)*(F92/$C$12)^(1/$C$11)+$C$8, ($C$31-$C$8)*(F92/$C$32)^(1/$C$11)+$C$8)</f>
        <v>0</v>
      </c>
      <c r="H92" s="77">
        <f t="shared" si="1"/>
        <v>44000</v>
      </c>
      <c r="I92" s="77">
        <f t="shared" si="2"/>
        <v>52000</v>
      </c>
      <c r="T92" s="78"/>
      <c r="U92" s="78"/>
      <c r="V92" s="78"/>
      <c r="W92" s="78"/>
      <c r="X92" s="78"/>
    </row>
    <row r="93" spans="1:25" x14ac:dyDescent="0.25">
      <c r="A93" s="111">
        <f t="shared" si="4"/>
        <v>49000</v>
      </c>
      <c r="B93" s="65"/>
      <c r="C93" s="79"/>
      <c r="D93" s="73"/>
      <c r="E93" s="74">
        <f t="shared" si="0"/>
        <v>544.36465319197305</v>
      </c>
      <c r="F93" s="75">
        <f>IF(A93&lt;=$C$21,IF($C$12*(1-$C$28*(EXP(A93/$C$19)-1))&gt;0,$C$12*(1-$C$28*(EXP(A93/$C$19)-1)),0),IF($C$32*(1-$C$30*(EXP((A93-$C$21)/$C$20)-1))&gt;0,$C$32*(1-$C$30*(EXP((A93-$C$21)/$C$20)-1)),0))</f>
        <v>0</v>
      </c>
      <c r="G93" s="76">
        <f>IF(A93&lt;=$C$21,($C$5-$C$8)*(F93/$C$12)^(1/$C$11)+$C$8, ($C$31-$C$8)*(F93/$C$32)^(1/$C$11)+$C$8)</f>
        <v>0</v>
      </c>
      <c r="H93" s="77">
        <f t="shared" si="1"/>
        <v>45000</v>
      </c>
      <c r="I93" s="77">
        <f t="shared" si="2"/>
        <v>53000</v>
      </c>
      <c r="T93" s="78"/>
      <c r="U93" s="78"/>
      <c r="V93" s="78"/>
      <c r="W93" s="78"/>
      <c r="X93" s="78"/>
    </row>
    <row r="94" spans="1:25" x14ac:dyDescent="0.25">
      <c r="A94" s="111">
        <f t="shared" si="4"/>
        <v>50000</v>
      </c>
      <c r="B94" s="65"/>
      <c r="C94" s="79"/>
      <c r="D94" s="73"/>
      <c r="E94" s="74">
        <f t="shared" si="0"/>
        <v>531.55667105622945</v>
      </c>
      <c r="F94" s="75">
        <f>IF(A94&lt;=$C$21,IF($C$12*(1-$C$28*(EXP(A94/$C$19)-1))&gt;0,$C$12*(1-$C$28*(EXP(A94/$C$19)-1)),0),IF($C$32*(1-$C$30*(EXP((A94-$C$21)/$C$20)-1))&gt;0,$C$32*(1-$C$30*(EXP((A94-$C$21)/$C$20)-1)),0))</f>
        <v>0</v>
      </c>
      <c r="G94" s="76">
        <f>IF(A94&lt;=$C$21,($C$5-$C$8)*(F94/$C$12)^(1/$C$11)+$C$8, ($C$31-$C$8)*(F94/$C$32)^(1/$C$11)+$C$8)</f>
        <v>0</v>
      </c>
      <c r="H94" s="77">
        <f t="shared" si="1"/>
        <v>46000</v>
      </c>
      <c r="I94" s="77">
        <f t="shared" si="2"/>
        <v>54000</v>
      </c>
      <c r="T94" s="78"/>
      <c r="U94" s="78"/>
      <c r="V94" s="78"/>
      <c r="W94" s="78"/>
      <c r="X94" s="78"/>
    </row>
    <row r="95" spans="1:25" x14ac:dyDescent="0.25">
      <c r="A95" s="111">
        <f t="shared" si="4"/>
        <v>51000</v>
      </c>
      <c r="B95" s="65"/>
      <c r="C95" s="79"/>
      <c r="D95" s="73"/>
      <c r="E95" s="74">
        <f t="shared" si="0"/>
        <v>519.05003913752796</v>
      </c>
      <c r="F95" s="75">
        <f>IF(A95&lt;=$C$21,IF($C$12*(1-$C$28*(EXP(A95/$C$19)-1))&gt;0,$C$12*(1-$C$28*(EXP(A95/$C$19)-1)),0),IF($C$32*(1-$C$30*(EXP((A95-$C$21)/$C$20)-1))&gt;0,$C$32*(1-$C$30*(EXP((A95-$C$21)/$C$20)-1)),0))</f>
        <v>0</v>
      </c>
      <c r="G95" s="76">
        <f>IF(A95&lt;=$C$21,($C$5-$C$8)*(F95/$C$12)^(1/$C$11)+$C$8, ($C$31-$C$8)*(F95/$C$32)^(1/$C$11)+$C$8)</f>
        <v>0</v>
      </c>
      <c r="H95" s="77">
        <f t="shared" si="1"/>
        <v>47000</v>
      </c>
      <c r="I95" s="77">
        <f t="shared" si="2"/>
        <v>55000</v>
      </c>
      <c r="T95" s="78"/>
      <c r="U95" s="78"/>
      <c r="V95" s="78"/>
      <c r="W95" s="78"/>
      <c r="X95" s="78"/>
    </row>
    <row r="96" spans="1:25" x14ac:dyDescent="0.25">
      <c r="A96" s="111">
        <f t="shared" si="4"/>
        <v>52000</v>
      </c>
      <c r="B96" s="65"/>
      <c r="C96" s="79"/>
      <c r="D96" s="73"/>
      <c r="E96" s="74">
        <f t="shared" si="0"/>
        <v>506.83766717353478</v>
      </c>
      <c r="F96" s="75">
        <f>IF(A96&lt;=$C$21,IF($C$12*(1-$C$28*(EXP(A96/$C$19)-1))&gt;0,$C$12*(1-$C$28*(EXP(A96/$C$19)-1)),0),IF($C$32*(1-$C$30*(EXP((A96-$C$21)/$C$20)-1))&gt;0,$C$32*(1-$C$30*(EXP((A96-$C$21)/$C$20)-1)),0))</f>
        <v>0</v>
      </c>
      <c r="G96" s="76">
        <f>IF(A96&lt;=$C$21,($C$5-$C$8)*(F96/$C$12)^(1/$C$11)+$C$8, ($C$31-$C$8)*(F96/$C$32)^(1/$C$11)+$C$8)</f>
        <v>0</v>
      </c>
      <c r="H96" s="77">
        <f t="shared" si="1"/>
        <v>48000</v>
      </c>
      <c r="I96" s="77">
        <f t="shared" si="2"/>
        <v>56000</v>
      </c>
      <c r="T96" s="78"/>
      <c r="U96" s="78"/>
      <c r="V96" s="78"/>
      <c r="W96" s="78"/>
      <c r="X96" s="78"/>
    </row>
    <row r="97" spans="1:24" x14ac:dyDescent="0.25">
      <c r="A97" s="111">
        <f t="shared" si="4"/>
        <v>53000</v>
      </c>
      <c r="B97" s="65"/>
      <c r="C97" s="79"/>
      <c r="D97" s="73"/>
      <c r="E97" s="74">
        <f t="shared" si="0"/>
        <v>494.91263172382975</v>
      </c>
      <c r="F97" s="75">
        <f>IF(A97&lt;=$C$21,IF($C$12*(1-$C$28*(EXP(A97/$C$19)-1))&gt;0,$C$12*(1-$C$28*(EXP(A97/$C$19)-1)),0),IF($C$32*(1-$C$30*(EXP((A97-$C$21)/$C$20)-1))&gt;0,$C$32*(1-$C$30*(EXP((A97-$C$21)/$C$20)-1)),0))</f>
        <v>0</v>
      </c>
      <c r="G97" s="76">
        <f>IF(A97&lt;=$C$21,($C$5-$C$8)*(F97/$C$12)^(1/$C$11)+$C$8, ($C$31-$C$8)*(F97/$C$32)^(1/$C$11)+$C$8)</f>
        <v>0</v>
      </c>
      <c r="H97" s="77">
        <f t="shared" si="1"/>
        <v>49000</v>
      </c>
      <c r="I97" s="77">
        <f t="shared" si="2"/>
        <v>57000</v>
      </c>
      <c r="T97" s="78"/>
      <c r="U97" s="78"/>
      <c r="V97" s="78"/>
      <c r="W97" s="78"/>
      <c r="X97" s="78"/>
    </row>
    <row r="98" spans="1:24" x14ac:dyDescent="0.25">
      <c r="A98" s="111">
        <f t="shared" si="4"/>
        <v>54000</v>
      </c>
      <c r="B98" s="65"/>
      <c r="C98" s="79"/>
      <c r="D98" s="73"/>
      <c r="E98" s="74">
        <f t="shared" si="0"/>
        <v>483.26817224486854</v>
      </c>
      <c r="F98" s="75">
        <f>IF(A98&lt;=$C$21,IF($C$12*(1-$C$28*(EXP(A98/$C$19)-1))&gt;0,$C$12*(1-$C$28*(EXP(A98/$C$19)-1)),0),IF($C$32*(1-$C$30*(EXP((A98-$C$21)/$C$20)-1))&gt;0,$C$32*(1-$C$30*(EXP((A98-$C$21)/$C$20)-1)),0))</f>
        <v>0</v>
      </c>
      <c r="G98" s="76">
        <f>IF(A98&lt;=$C$21,($C$5-$C$8)*(F98/$C$12)^(1/$C$11)+$C$8, ($C$31-$C$8)*(F98/$C$32)^(1/$C$11)+$C$8)</f>
        <v>0</v>
      </c>
      <c r="H98" s="77">
        <f t="shared" si="1"/>
        <v>50000</v>
      </c>
      <c r="I98" s="77">
        <f t="shared" si="2"/>
        <v>58000</v>
      </c>
      <c r="T98" s="78"/>
      <c r="U98" s="78"/>
      <c r="V98" s="78"/>
      <c r="W98" s="78"/>
      <c r="X98" s="78"/>
    </row>
    <row r="99" spans="1:24" x14ac:dyDescent="0.25">
      <c r="A99" s="111">
        <f t="shared" si="4"/>
        <v>55000</v>
      </c>
      <c r="B99" s="65"/>
      <c r="C99" s="79"/>
      <c r="D99" s="73"/>
      <c r="E99" s="74">
        <f t="shared" ref="E99:E162" si="5">IF(A99&lt;=$C$21,$C$17*EXP(-A99/$C$19),$C$18*EXP(-(A99-$C$21)/$C$20))</f>
        <v>471.89768725729363</v>
      </c>
      <c r="F99" s="75">
        <f>IF(A99&lt;=$C$21,IF($C$12*(1-$C$28*(EXP(A99/$C$19)-1))&gt;0,$C$12*(1-$C$28*(EXP(A99/$C$19)-1)),0),IF($C$32*(1-$C$30*(EXP((A99-$C$21)/$C$20)-1))&gt;0,$C$32*(1-$C$30*(EXP((A99-$C$21)/$C$20)-1)),0))</f>
        <v>0</v>
      </c>
      <c r="G99" s="76">
        <f>IF(A99&lt;=$C$21,($C$5-$C$8)*(F99/$C$12)^(1/$C$11)+$C$8, ($C$31-$C$8)*(F99/$C$32)^(1/$C$11)+$C$8)</f>
        <v>0</v>
      </c>
      <c r="H99" s="77">
        <f t="shared" ref="H99:H162" si="6">A99-$C$6/2</f>
        <v>51000</v>
      </c>
      <c r="I99" s="77">
        <f t="shared" ref="I99:I162" si="7">A99+$C$6/2</f>
        <v>59000</v>
      </c>
      <c r="T99" s="78"/>
      <c r="U99" s="78"/>
      <c r="V99" s="78"/>
      <c r="W99" s="78"/>
      <c r="X99" s="78"/>
    </row>
    <row r="100" spans="1:24" x14ac:dyDescent="0.25">
      <c r="A100" s="111">
        <f t="shared" si="4"/>
        <v>56000</v>
      </c>
      <c r="B100" s="65"/>
      <c r="C100" s="79"/>
      <c r="D100" s="73"/>
      <c r="E100" s="74">
        <f t="shared" si="5"/>
        <v>460.79473060342229</v>
      </c>
      <c r="F100" s="75">
        <f>IF(A100&lt;=$C$21,IF($C$12*(1-$C$28*(EXP(A100/$C$19)-1))&gt;0,$C$12*(1-$C$28*(EXP(A100/$C$19)-1)),0),IF($C$32*(1-$C$30*(EXP((A100-$C$21)/$C$20)-1))&gt;0,$C$32*(1-$C$30*(EXP((A100-$C$21)/$C$20)-1)),0))</f>
        <v>0</v>
      </c>
      <c r="G100" s="76">
        <f>IF(A100&lt;=$C$21,($C$5-$C$8)*(F100/$C$12)^(1/$C$11)+$C$8, ($C$31-$C$8)*(F100/$C$32)^(1/$C$11)+$C$8)</f>
        <v>0</v>
      </c>
      <c r="H100" s="77">
        <f t="shared" si="6"/>
        <v>52000</v>
      </c>
      <c r="I100" s="77">
        <f t="shared" si="7"/>
        <v>60000</v>
      </c>
      <c r="T100" s="78"/>
      <c r="U100" s="78"/>
      <c r="V100" s="78"/>
      <c r="W100" s="78"/>
      <c r="X100" s="78"/>
    </row>
    <row r="101" spans="1:24" x14ac:dyDescent="0.25">
      <c r="A101" s="111">
        <f t="shared" si="4"/>
        <v>57000</v>
      </c>
      <c r="B101" s="65"/>
      <c r="C101" s="79"/>
      <c r="D101" s="73"/>
      <c r="E101" s="74">
        <f t="shared" si="5"/>
        <v>449.95300779278983</v>
      </c>
      <c r="F101" s="75">
        <f>IF(A101&lt;=$C$21,IF($C$12*(1-$C$28*(EXP(A101/$C$19)-1))&gt;0,$C$12*(1-$C$28*(EXP(A101/$C$19)-1)),0),IF($C$32*(1-$C$30*(EXP((A101-$C$21)/$C$20)-1))&gt;0,$C$32*(1-$C$30*(EXP((A101-$C$21)/$C$20)-1)),0))</f>
        <v>0</v>
      </c>
      <c r="G101" s="76">
        <f>IF(A101&lt;=$C$21,($C$5-$C$8)*(F101/$C$12)^(1/$C$11)+$C$8, ($C$31-$C$8)*(F101/$C$32)^(1/$C$11)+$C$8)</f>
        <v>0</v>
      </c>
      <c r="H101" s="77">
        <f t="shared" si="6"/>
        <v>53000</v>
      </c>
      <c r="I101" s="77">
        <f t="shared" si="7"/>
        <v>61000</v>
      </c>
      <c r="T101" s="78"/>
      <c r="U101" s="78"/>
      <c r="V101" s="78"/>
      <c r="W101" s="78"/>
      <c r="X101" s="78"/>
    </row>
    <row r="102" spans="1:24" x14ac:dyDescent="0.25">
      <c r="A102" s="111">
        <f t="shared" si="4"/>
        <v>58000</v>
      </c>
      <c r="B102" s="65"/>
      <c r="C102" s="79"/>
      <c r="D102" s="73"/>
      <c r="E102" s="74">
        <f t="shared" si="5"/>
        <v>439.36637243367539</v>
      </c>
      <c r="F102" s="75">
        <f>IF(A102&lt;=$C$21,IF($C$12*(1-$C$28*(EXP(A102/$C$19)-1))&gt;0,$C$12*(1-$C$28*(EXP(A102/$C$19)-1)),0),IF($C$32*(1-$C$30*(EXP((A102-$C$21)/$C$20)-1))&gt;0,$C$32*(1-$C$30*(EXP((A102-$C$21)/$C$20)-1)),0))</f>
        <v>0</v>
      </c>
      <c r="G102" s="76">
        <f>IF(A102&lt;=$C$21,($C$5-$C$8)*(F102/$C$12)^(1/$C$11)+$C$8, ($C$31-$C$8)*(F102/$C$32)^(1/$C$11)+$C$8)</f>
        <v>0</v>
      </c>
      <c r="H102" s="77">
        <f t="shared" si="6"/>
        <v>54000</v>
      </c>
      <c r="I102" s="77">
        <f t="shared" si="7"/>
        <v>62000</v>
      </c>
      <c r="T102" s="78"/>
      <c r="U102" s="78"/>
      <c r="V102" s="78"/>
      <c r="W102" s="78"/>
      <c r="X102" s="78"/>
    </row>
    <row r="103" spans="1:24" x14ac:dyDescent="0.25">
      <c r="A103" s="111">
        <f t="shared" si="4"/>
        <v>59000</v>
      </c>
      <c r="B103" s="65"/>
      <c r="C103" s="79"/>
      <c r="D103" s="73"/>
      <c r="E103" s="74">
        <f t="shared" si="5"/>
        <v>429.02882274858871</v>
      </c>
      <c r="F103" s="75">
        <f>IF(A103&lt;=$C$21,IF($C$12*(1-$C$28*(EXP(A103/$C$19)-1))&gt;0,$C$12*(1-$C$28*(EXP(A103/$C$19)-1)),0),IF($C$32*(1-$C$30*(EXP((A103-$C$21)/$C$20)-1))&gt;0,$C$32*(1-$C$30*(EXP((A103-$C$21)/$C$20)-1)),0))</f>
        <v>0</v>
      </c>
      <c r="G103" s="76">
        <f>IF(A103&lt;=$C$21,($C$5-$C$8)*(F103/$C$12)^(1/$C$11)+$C$8, ($C$31-$C$8)*(F103/$C$32)^(1/$C$11)+$C$8)</f>
        <v>0</v>
      </c>
      <c r="H103" s="77">
        <f t="shared" si="6"/>
        <v>55000</v>
      </c>
      <c r="I103" s="77">
        <f t="shared" si="7"/>
        <v>63000</v>
      </c>
      <c r="T103" s="78"/>
      <c r="U103" s="78"/>
      <c r="V103" s="78"/>
      <c r="W103" s="78"/>
      <c r="X103" s="78"/>
    </row>
    <row r="104" spans="1:24" x14ac:dyDescent="0.25">
      <c r="A104" s="111">
        <f t="shared" si="4"/>
        <v>60000</v>
      </c>
      <c r="B104" s="65"/>
      <c r="C104" s="79"/>
      <c r="D104" s="73"/>
      <c r="E104" s="74">
        <f t="shared" si="5"/>
        <v>418.93449817174064</v>
      </c>
      <c r="F104" s="75">
        <f>IF(A104&lt;=$C$21,IF($C$12*(1-$C$28*(EXP(A104/$C$19)-1))&gt;0,$C$12*(1-$C$28*(EXP(A104/$C$19)-1)),0),IF($C$32*(1-$C$30*(EXP((A104-$C$21)/$C$20)-1))&gt;0,$C$32*(1-$C$30*(EXP((A104-$C$21)/$C$20)-1)),0))</f>
        <v>0</v>
      </c>
      <c r="G104" s="76">
        <f>IF(A104&lt;=$C$21,($C$5-$C$8)*(F104/$C$12)^(1/$C$11)+$C$8, ($C$31-$C$8)*(F104/$C$32)^(1/$C$11)+$C$8)</f>
        <v>0</v>
      </c>
      <c r="H104" s="77">
        <f t="shared" si="6"/>
        <v>56000</v>
      </c>
      <c r="I104" s="77">
        <f t="shared" si="7"/>
        <v>64000</v>
      </c>
      <c r="T104" s="78"/>
      <c r="U104" s="78"/>
      <c r="V104" s="78"/>
      <c r="W104" s="78"/>
      <c r="X104" s="78"/>
    </row>
    <row r="105" spans="1:24" x14ac:dyDescent="0.25">
      <c r="A105" s="111">
        <f t="shared" si="4"/>
        <v>61000</v>
      </c>
      <c r="B105" s="65"/>
      <c r="C105" s="79"/>
      <c r="D105" s="73"/>
      <c r="E105" s="74">
        <f t="shared" si="5"/>
        <v>409.07767602657066</v>
      </c>
      <c r="F105" s="75">
        <f>IF(A105&lt;=$C$21,IF($C$12*(1-$C$28*(EXP(A105/$C$19)-1))&gt;0,$C$12*(1-$C$28*(EXP(A105/$C$19)-1)),0),IF($C$32*(1-$C$30*(EXP((A105-$C$21)/$C$20)-1))&gt;0,$C$32*(1-$C$30*(EXP((A105-$C$21)/$C$20)-1)),0))</f>
        <v>0</v>
      </c>
      <c r="G105" s="76">
        <f>IF(A105&lt;=$C$21,($C$5-$C$8)*(F105/$C$12)^(1/$C$11)+$C$8, ($C$31-$C$8)*(F105/$C$32)^(1/$C$11)+$C$8)</f>
        <v>0</v>
      </c>
      <c r="H105" s="77">
        <f t="shared" si="6"/>
        <v>57000</v>
      </c>
      <c r="I105" s="77">
        <f t="shared" si="7"/>
        <v>65000</v>
      </c>
      <c r="T105" s="78"/>
      <c r="U105" s="78"/>
      <c r="V105" s="78"/>
      <c r="W105" s="78"/>
      <c r="X105" s="78"/>
    </row>
    <row r="106" spans="1:24" x14ac:dyDescent="0.25">
      <c r="A106" s="111">
        <f t="shared" si="4"/>
        <v>62000</v>
      </c>
      <c r="B106" s="65"/>
      <c r="C106" s="79"/>
      <c r="D106" s="73"/>
      <c r="E106" s="74">
        <f t="shared" si="5"/>
        <v>399.45276828144546</v>
      </c>
      <c r="F106" s="75">
        <f>IF(A106&lt;=$C$21,IF($C$12*(1-$C$28*(EXP(A106/$C$19)-1))&gt;0,$C$12*(1-$C$28*(EXP(A106/$C$19)-1)),0),IF($C$32*(1-$C$30*(EXP((A106-$C$21)/$C$20)-1))&gt;0,$C$32*(1-$C$30*(EXP((A106-$C$21)/$C$20)-1)),0))</f>
        <v>0</v>
      </c>
      <c r="G106" s="76">
        <f>IF(A106&lt;=$C$21,($C$5-$C$8)*(F106/$C$12)^(1/$C$11)+$C$8, ($C$31-$C$8)*(F106/$C$32)^(1/$C$11)+$C$8)</f>
        <v>0</v>
      </c>
      <c r="H106" s="77">
        <f t="shared" si="6"/>
        <v>58000</v>
      </c>
      <c r="I106" s="77">
        <f t="shared" si="7"/>
        <v>66000</v>
      </c>
      <c r="T106" s="78"/>
      <c r="U106" s="78"/>
      <c r="V106" s="78"/>
      <c r="W106" s="78"/>
      <c r="X106" s="78"/>
    </row>
    <row r="107" spans="1:24" x14ac:dyDescent="0.25">
      <c r="A107" s="111">
        <f t="shared" si="4"/>
        <v>63000</v>
      </c>
      <c r="B107" s="65"/>
      <c r="C107" s="79"/>
      <c r="D107" s="73"/>
      <c r="E107" s="74">
        <f t="shared" si="5"/>
        <v>390.05431838169068</v>
      </c>
      <c r="F107" s="75">
        <f>IF(A107&lt;=$C$21,IF($C$12*(1-$C$28*(EXP(A107/$C$19)-1))&gt;0,$C$12*(1-$C$28*(EXP(A107/$C$19)-1)),0),IF($C$32*(1-$C$30*(EXP((A107-$C$21)/$C$20)-1))&gt;0,$C$32*(1-$C$30*(EXP((A107-$C$21)/$C$20)-1)),0))</f>
        <v>0</v>
      </c>
      <c r="G107" s="76">
        <f>IF(A107&lt;=$C$21,($C$5-$C$8)*(F107/$C$12)^(1/$C$11)+$C$8, ($C$31-$C$8)*(F107/$C$32)^(1/$C$11)+$C$8)</f>
        <v>0</v>
      </c>
      <c r="H107" s="77">
        <f t="shared" si="6"/>
        <v>59000</v>
      </c>
      <c r="I107" s="77">
        <f t="shared" si="7"/>
        <v>67000</v>
      </c>
      <c r="T107" s="78"/>
      <c r="U107" s="78"/>
      <c r="V107" s="78"/>
      <c r="W107" s="78"/>
      <c r="X107" s="78"/>
    </row>
    <row r="108" spans="1:24" x14ac:dyDescent="0.25">
      <c r="A108" s="111">
        <f t="shared" si="4"/>
        <v>64000</v>
      </c>
      <c r="B108" s="65"/>
      <c r="C108" s="79"/>
      <c r="D108" s="73"/>
      <c r="E108" s="74">
        <f t="shared" si="5"/>
        <v>380.8769981561606</v>
      </c>
      <c r="F108" s="75">
        <f>IF(A108&lt;=$C$21,IF($C$12*(1-$C$28*(EXP(A108/$C$19)-1))&gt;0,$C$12*(1-$C$28*(EXP(A108/$C$19)-1)),0),IF($C$32*(1-$C$30*(EXP((A108-$C$21)/$C$20)-1))&gt;0,$C$32*(1-$C$30*(EXP((A108-$C$21)/$C$20)-1)),0))</f>
        <v>0</v>
      </c>
      <c r="G108" s="76">
        <f>IF(A108&lt;=$C$21,($C$5-$C$8)*(F108/$C$12)^(1/$C$11)+$C$8, ($C$31-$C$8)*(F108/$C$32)^(1/$C$11)+$C$8)</f>
        <v>0</v>
      </c>
      <c r="H108" s="77">
        <f t="shared" si="6"/>
        <v>60000</v>
      </c>
      <c r="I108" s="77">
        <f t="shared" si="7"/>
        <v>68000</v>
      </c>
      <c r="T108" s="78"/>
      <c r="U108" s="78"/>
      <c r="V108" s="78"/>
      <c r="W108" s="78"/>
      <c r="X108" s="78"/>
    </row>
    <row r="109" spans="1:24" x14ac:dyDescent="0.25">
      <c r="A109" s="111">
        <f t="shared" si="4"/>
        <v>65000</v>
      </c>
      <c r="B109" s="65"/>
      <c r="C109" s="79"/>
      <c r="D109" s="73"/>
      <c r="E109" s="74">
        <f t="shared" si="5"/>
        <v>371.91560479658955</v>
      </c>
      <c r="F109" s="75">
        <f>IF(A109&lt;=$C$21,IF($C$12*(1-$C$28*(EXP(A109/$C$19)-1))&gt;0,$C$12*(1-$C$28*(EXP(A109/$C$19)-1)),0),IF($C$32*(1-$C$30*(EXP((A109-$C$21)/$C$20)-1))&gt;0,$C$32*(1-$C$30*(EXP((A109-$C$21)/$C$20)-1)),0))</f>
        <v>0</v>
      </c>
      <c r="G109" s="76">
        <f>IF(A109&lt;=$C$21,($C$5-$C$8)*(F109/$C$12)^(1/$C$11)+$C$8, ($C$31-$C$8)*(F109/$C$32)^(1/$C$11)+$C$8)</f>
        <v>0</v>
      </c>
      <c r="H109" s="77">
        <f t="shared" si="6"/>
        <v>61000</v>
      </c>
      <c r="I109" s="77">
        <f t="shared" si="7"/>
        <v>69000</v>
      </c>
      <c r="T109" s="78"/>
      <c r="U109" s="78"/>
      <c r="V109" s="78"/>
      <c r="W109" s="78"/>
      <c r="X109" s="78"/>
    </row>
    <row r="110" spans="1:24" x14ac:dyDescent="0.25">
      <c r="A110" s="111">
        <f t="shared" si="4"/>
        <v>66000</v>
      </c>
      <c r="B110" s="65"/>
      <c r="C110" s="79"/>
      <c r="D110" s="73"/>
      <c r="E110" s="74">
        <f t="shared" si="5"/>
        <v>363.16505790801483</v>
      </c>
      <c r="F110" s="75">
        <f>IF(A110&lt;=$C$21,IF($C$12*(1-$C$28*(EXP(A110/$C$19)-1))&gt;0,$C$12*(1-$C$28*(EXP(A110/$C$19)-1)),0),IF($C$32*(1-$C$30*(EXP((A110-$C$21)/$C$20)-1))&gt;0,$C$32*(1-$C$30*(EXP((A110-$C$21)/$C$20)-1)),0))</f>
        <v>0</v>
      </c>
      <c r="G110" s="76">
        <f>IF(A110&lt;=$C$21,($C$5-$C$8)*(F110/$C$12)^(1/$C$11)+$C$8, ($C$31-$C$8)*(F110/$C$32)^(1/$C$11)+$C$8)</f>
        <v>0</v>
      </c>
      <c r="H110" s="77">
        <f t="shared" si="6"/>
        <v>62000</v>
      </c>
      <c r="I110" s="77">
        <f t="shared" si="7"/>
        <v>70000</v>
      </c>
      <c r="T110" s="78"/>
      <c r="U110" s="78"/>
      <c r="V110" s="78"/>
      <c r="W110" s="78"/>
      <c r="X110" s="78"/>
    </row>
    <row r="111" spans="1:24" x14ac:dyDescent="0.25">
      <c r="A111" s="111">
        <f t="shared" ref="A111:A170" si="8">A110+$C$4</f>
        <v>67000</v>
      </c>
      <c r="B111" s="65"/>
      <c r="C111" s="79"/>
      <c r="D111" s="73"/>
      <c r="E111" s="74">
        <f t="shared" si="5"/>
        <v>354.62039662859883</v>
      </c>
      <c r="F111" s="75">
        <f>IF(A111&lt;=$C$21,IF($C$12*(1-$C$28*(EXP(A111/$C$19)-1))&gt;0,$C$12*(1-$C$28*(EXP(A111/$C$19)-1)),0),IF($C$32*(1-$C$30*(EXP((A111-$C$21)/$C$20)-1))&gt;0,$C$32*(1-$C$30*(EXP((A111-$C$21)/$C$20)-1)),0))</f>
        <v>0</v>
      </c>
      <c r="G111" s="76">
        <f>IF(A111&lt;=$C$21,($C$5-$C$8)*(F111/$C$12)^(1/$C$11)+$C$8, ($C$31-$C$8)*(F111/$C$32)^(1/$C$11)+$C$8)</f>
        <v>0</v>
      </c>
      <c r="H111" s="77">
        <f t="shared" si="6"/>
        <v>63000</v>
      </c>
      <c r="I111" s="77">
        <f t="shared" si="7"/>
        <v>71000</v>
      </c>
      <c r="T111" s="78"/>
      <c r="U111" s="78"/>
      <c r="V111" s="78"/>
      <c r="W111" s="78"/>
      <c r="X111" s="78"/>
    </row>
    <row r="112" spans="1:24" x14ac:dyDescent="0.25">
      <c r="A112" s="111">
        <f t="shared" si="8"/>
        <v>68000</v>
      </c>
      <c r="B112" s="65"/>
      <c r="C112" s="79"/>
      <c r="D112" s="73"/>
      <c r="E112" s="74">
        <f t="shared" si="5"/>
        <v>346.27677681721531</v>
      </c>
      <c r="F112" s="75">
        <f>IF(A112&lt;=$C$21,IF($C$12*(1-$C$28*(EXP(A112/$C$19)-1))&gt;0,$C$12*(1-$C$28*(EXP(A112/$C$19)-1)),0),IF($C$32*(1-$C$30*(EXP((A112-$C$21)/$C$20)-1))&gt;0,$C$32*(1-$C$30*(EXP((A112-$C$21)/$C$20)-1)),0))</f>
        <v>0</v>
      </c>
      <c r="G112" s="76">
        <f>IF(A112&lt;=$C$21,($C$5-$C$8)*(F112/$C$12)^(1/$C$11)+$C$8, ($C$31-$C$8)*(F112/$C$32)^(1/$C$11)+$C$8)</f>
        <v>0</v>
      </c>
      <c r="H112" s="77">
        <f t="shared" si="6"/>
        <v>64000</v>
      </c>
      <c r="I112" s="77">
        <f t="shared" si="7"/>
        <v>72000</v>
      </c>
      <c r="T112" s="78"/>
      <c r="U112" s="78"/>
      <c r="V112" s="78"/>
      <c r="W112" s="78"/>
      <c r="X112" s="78"/>
    </row>
    <row r="113" spans="1:24" x14ac:dyDescent="0.25">
      <c r="A113" s="111">
        <f t="shared" si="8"/>
        <v>69000</v>
      </c>
      <c r="B113" s="65"/>
      <c r="C113" s="79"/>
      <c r="D113" s="73"/>
      <c r="E113" s="74">
        <f t="shared" si="5"/>
        <v>338.1294683072087</v>
      </c>
      <c r="F113" s="75">
        <f>IF(A113&lt;=$C$21,IF($C$12*(1-$C$28*(EXP(A113/$C$19)-1))&gt;0,$C$12*(1-$C$28*(EXP(A113/$C$19)-1)),0),IF($C$32*(1-$C$30*(EXP((A113-$C$21)/$C$20)-1))&gt;0,$C$32*(1-$C$30*(EXP((A113-$C$21)/$C$20)-1)),0))</f>
        <v>0</v>
      </c>
      <c r="G113" s="76">
        <f>IF(A113&lt;=$C$21,($C$5-$C$8)*(F113/$C$12)^(1/$C$11)+$C$8, ($C$31-$C$8)*(F113/$C$32)^(1/$C$11)+$C$8)</f>
        <v>0</v>
      </c>
      <c r="H113" s="77">
        <f t="shared" si="6"/>
        <v>65000</v>
      </c>
      <c r="I113" s="77">
        <f t="shared" si="7"/>
        <v>73000</v>
      </c>
      <c r="T113" s="78"/>
      <c r="U113" s="78"/>
      <c r="V113" s="78"/>
      <c r="W113" s="78"/>
      <c r="X113" s="78"/>
    </row>
    <row r="114" spans="1:24" x14ac:dyDescent="0.25">
      <c r="A114" s="111">
        <f t="shared" si="8"/>
        <v>70000</v>
      </c>
      <c r="B114" s="65"/>
      <c r="C114" s="79"/>
      <c r="D114" s="73"/>
      <c r="E114" s="74">
        <f t="shared" si="5"/>
        <v>330.17385222476628</v>
      </c>
      <c r="F114" s="75">
        <f>IF(A114&lt;=$C$21,IF($C$12*(1-$C$28*(EXP(A114/$C$19)-1))&gt;0,$C$12*(1-$C$28*(EXP(A114/$C$19)-1)),0),IF($C$32*(1-$C$30*(EXP((A114-$C$21)/$C$20)-1))&gt;0,$C$32*(1-$C$30*(EXP((A114-$C$21)/$C$20)-1)),0))</f>
        <v>0</v>
      </c>
      <c r="G114" s="76">
        <f>IF(A114&lt;=$C$21,($C$5-$C$8)*(F114/$C$12)^(1/$C$11)+$C$8, ($C$31-$C$8)*(F114/$C$32)^(1/$C$11)+$C$8)</f>
        <v>0</v>
      </c>
      <c r="H114" s="77">
        <f t="shared" si="6"/>
        <v>66000</v>
      </c>
      <c r="I114" s="77">
        <f t="shared" si="7"/>
        <v>74000</v>
      </c>
      <c r="T114" s="78"/>
      <c r="U114" s="78"/>
      <c r="V114" s="78"/>
      <c r="W114" s="78"/>
      <c r="X114" s="78"/>
    </row>
    <row r="115" spans="1:24" x14ac:dyDescent="0.25">
      <c r="A115" s="111">
        <f t="shared" si="8"/>
        <v>71000</v>
      </c>
      <c r="B115" s="65"/>
      <c r="C115" s="79"/>
      <c r="D115" s="73"/>
      <c r="E115" s="74">
        <f t="shared" si="5"/>
        <v>322.40541837038603</v>
      </c>
      <c r="F115" s="75">
        <f>IF(A115&lt;=$C$21,IF($C$12*(1-$C$28*(EXP(A115/$C$19)-1))&gt;0,$C$12*(1-$C$28*(EXP(A115/$C$19)-1)),0),IF($C$32*(1-$C$30*(EXP((A115-$C$21)/$C$20)-1))&gt;0,$C$32*(1-$C$30*(EXP((A115-$C$21)/$C$20)-1)),0))</f>
        <v>0</v>
      </c>
      <c r="G115" s="76">
        <f>IF(A115&lt;=$C$21,($C$5-$C$8)*(F115/$C$12)^(1/$C$11)+$C$8, ($C$31-$C$8)*(F115/$C$32)^(1/$C$11)+$C$8)</f>
        <v>0</v>
      </c>
      <c r="H115" s="77">
        <f t="shared" si="6"/>
        <v>67000</v>
      </c>
      <c r="I115" s="77">
        <f t="shared" si="7"/>
        <v>75000</v>
      </c>
      <c r="T115" s="78"/>
      <c r="U115" s="78"/>
      <c r="V115" s="78"/>
      <c r="W115" s="78"/>
      <c r="X115" s="78"/>
    </row>
    <row r="116" spans="1:24" x14ac:dyDescent="0.25">
      <c r="A116" s="111">
        <f t="shared" si="8"/>
        <v>72000</v>
      </c>
      <c r="B116" s="65"/>
      <c r="C116" s="79"/>
      <c r="D116" s="73"/>
      <c r="E116" s="74">
        <f t="shared" si="5"/>
        <v>314.81976266195301</v>
      </c>
      <c r="F116" s="75">
        <f>IF(A116&lt;=$C$21,IF($C$12*(1-$C$28*(EXP(A116/$C$19)-1))&gt;0,$C$12*(1-$C$28*(EXP(A116/$C$19)-1)),0),IF($C$32*(1-$C$30*(EXP((A116-$C$21)/$C$20)-1))&gt;0,$C$32*(1-$C$30*(EXP((A116-$C$21)/$C$20)-1)),0))</f>
        <v>0</v>
      </c>
      <c r="G116" s="76">
        <f>IF(A116&lt;=$C$21,($C$5-$C$8)*(F116/$C$12)^(1/$C$11)+$C$8, ($C$31-$C$8)*(F116/$C$32)^(1/$C$11)+$C$8)</f>
        <v>0</v>
      </c>
      <c r="H116" s="77">
        <f t="shared" si="6"/>
        <v>68000</v>
      </c>
      <c r="I116" s="77">
        <f t="shared" si="7"/>
        <v>76000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8"/>
        <v>73000</v>
      </c>
      <c r="B117" s="65"/>
      <c r="C117" s="79"/>
      <c r="D117" s="73"/>
      <c r="E117" s="74">
        <f t="shared" si="5"/>
        <v>307.41258463797618</v>
      </c>
      <c r="F117" s="75">
        <f>IF(A117&lt;=$C$21,IF($C$12*(1-$C$28*(EXP(A117/$C$19)-1))&gt;0,$C$12*(1-$C$28*(EXP(A117/$C$19)-1)),0),IF($C$32*(1-$C$30*(EXP((A117-$C$21)/$C$20)-1))&gt;0,$C$32*(1-$C$30*(EXP((A117-$C$21)/$C$20)-1)),0))</f>
        <v>0</v>
      </c>
      <c r="G117" s="76">
        <f>IF(A117&lt;=$C$21,($C$5-$C$8)*(F117/$C$12)^(1/$C$11)+$C$8, ($C$31-$C$8)*(F117/$C$32)^(1/$C$11)+$C$8)</f>
        <v>0</v>
      </c>
      <c r="H117" s="77">
        <f t="shared" si="6"/>
        <v>69000</v>
      </c>
      <c r="I117" s="77">
        <f t="shared" si="7"/>
        <v>77000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8"/>
        <v>74000</v>
      </c>
      <c r="B118" s="65"/>
      <c r="C118" s="79"/>
      <c r="D118" s="73"/>
      <c r="E118" s="74">
        <f t="shared" si="5"/>
        <v>300.17968501957006</v>
      </c>
      <c r="F118" s="75">
        <f>IF(A118&lt;=$C$21,IF($C$12*(1-$C$28*(EXP(A118/$C$19)-1))&gt;0,$C$12*(1-$C$28*(EXP(A118/$C$19)-1)),0),IF($C$32*(1-$C$30*(EXP((A118-$C$21)/$C$20)-1))&gt;0,$C$32*(1-$C$30*(EXP((A118-$C$21)/$C$20)-1)),0))</f>
        <v>0</v>
      </c>
      <c r="G118" s="76">
        <f>IF(A118&lt;=$C$21,($C$5-$C$8)*(F118/$C$12)^(1/$C$11)+$C$8, ($C$31-$C$8)*(F118/$C$32)^(1/$C$11)+$C$8)</f>
        <v>0</v>
      </c>
      <c r="H118" s="77">
        <f t="shared" si="6"/>
        <v>70000</v>
      </c>
      <c r="I118" s="77">
        <f t="shared" si="7"/>
        <v>78000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8"/>
        <v>75000</v>
      </c>
      <c r="B119" s="65"/>
      <c r="C119" s="79"/>
      <c r="D119" s="73"/>
      <c r="E119" s="74">
        <f t="shared" si="5"/>
        <v>293.11696332979869</v>
      </c>
      <c r="F119" s="75">
        <f>IF(A119&lt;=$C$21,IF($C$12*(1-$C$28*(EXP(A119/$C$19)-1))&gt;0,$C$12*(1-$C$28*(EXP(A119/$C$19)-1)),0),IF($C$32*(1-$C$30*(EXP((A119-$C$21)/$C$20)-1))&gt;0,$C$32*(1-$C$30*(EXP((A119-$C$21)/$C$20)-1)),0))</f>
        <v>0</v>
      </c>
      <c r="G119" s="76">
        <f>IF(A119&lt;=$C$21,($C$5-$C$8)*(F119/$C$12)^(1/$C$11)+$C$8, ($C$31-$C$8)*(F119/$C$32)^(1/$C$11)+$C$8)</f>
        <v>0</v>
      </c>
      <c r="H119" s="77">
        <f t="shared" si="6"/>
        <v>71000</v>
      </c>
      <c r="I119" s="77">
        <f t="shared" si="7"/>
        <v>79000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8"/>
        <v>76000</v>
      </c>
      <c r="B120" s="65"/>
      <c r="C120" s="79"/>
      <c r="D120" s="73"/>
      <c r="E120" s="74">
        <f t="shared" si="5"/>
        <v>286.22041556903224</v>
      </c>
      <c r="F120" s="75">
        <f>IF(A120&lt;=$C$21,IF($C$12*(1-$C$28*(EXP(A120/$C$19)-1))&gt;0,$C$12*(1-$C$28*(EXP(A120/$C$19)-1)),0),IF($C$32*(1-$C$30*(EXP((A120-$C$21)/$C$20)-1))&gt;0,$C$32*(1-$C$30*(EXP((A120-$C$21)/$C$20)-1)),0))</f>
        <v>0</v>
      </c>
      <c r="G120" s="76">
        <f>IF(A120&lt;=$C$21,($C$5-$C$8)*(F120/$C$12)^(1/$C$11)+$C$8, ($C$31-$C$8)*(F120/$C$32)^(1/$C$11)+$C$8)</f>
        <v>0</v>
      </c>
      <c r="H120" s="77">
        <f t="shared" si="6"/>
        <v>72000</v>
      </c>
      <c r="I120" s="77">
        <f t="shared" si="7"/>
        <v>80000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8"/>
        <v>77000</v>
      </c>
      <c r="B121" s="65"/>
      <c r="C121" s="79"/>
      <c r="D121" s="73"/>
      <c r="E121" s="74">
        <f t="shared" si="5"/>
        <v>279.48613194499887</v>
      </c>
      <c r="F121" s="75">
        <f>IF(A121&lt;=$C$21,IF($C$12*(1-$C$28*(EXP(A121/$C$19)-1))&gt;0,$C$12*(1-$C$28*(EXP(A121/$C$19)-1)),0),IF($C$32*(1-$C$30*(EXP((A121-$C$21)/$C$20)-1))&gt;0,$C$32*(1-$C$30*(EXP((A121-$C$21)/$C$20)-1)),0))</f>
        <v>0</v>
      </c>
      <c r="G121" s="76">
        <f>IF(A121&lt;=$C$21,($C$5-$C$8)*(F121/$C$12)^(1/$C$11)+$C$8, ($C$31-$C$8)*(F121/$C$32)^(1/$C$11)+$C$8)</f>
        <v>0</v>
      </c>
      <c r="H121" s="77">
        <f t="shared" si="6"/>
        <v>73000</v>
      </c>
      <c r="I121" s="77">
        <f t="shared" si="7"/>
        <v>81000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8"/>
        <v>78000</v>
      </c>
      <c r="B122" s="65"/>
      <c r="C122" s="79"/>
      <c r="D122" s="73"/>
      <c r="E122" s="74">
        <f t="shared" si="5"/>
        <v>272.9102946562445</v>
      </c>
      <c r="F122" s="75">
        <f>IF(A122&lt;=$C$21,IF($C$12*(1-$C$28*(EXP(A122/$C$19)-1))&gt;0,$C$12*(1-$C$28*(EXP(A122/$C$19)-1)),0),IF($C$32*(1-$C$30*(EXP((A122-$C$21)/$C$20)-1))&gt;0,$C$32*(1-$C$30*(EXP((A122-$C$21)/$C$20)-1)),0))</f>
        <v>0</v>
      </c>
      <c r="G122" s="76">
        <f>IF(A122&lt;=$C$21,($C$5-$C$8)*(F122/$C$12)^(1/$C$11)+$C$8, ($C$31-$C$8)*(F122/$C$32)^(1/$C$11)+$C$8)</f>
        <v>0</v>
      </c>
      <c r="H122" s="77">
        <f t="shared" si="6"/>
        <v>74000</v>
      </c>
      <c r="I122" s="77">
        <f t="shared" si="7"/>
        <v>82000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8"/>
        <v>79000</v>
      </c>
      <c r="B123" s="65"/>
      <c r="C123" s="79"/>
      <c r="D123" s="73"/>
      <c r="E123" s="74">
        <f t="shared" si="5"/>
        <v>266.48917572774371</v>
      </c>
      <c r="F123" s="75">
        <f>IF(A123&lt;=$C$21,IF($C$12*(1-$C$28*(EXP(A123/$C$19)-1))&gt;0,$C$12*(1-$C$28*(EXP(A123/$C$19)-1)),0),IF($C$32*(1-$C$30*(EXP((A123-$C$21)/$C$20)-1))&gt;0,$C$32*(1-$C$30*(EXP((A123-$C$21)/$C$20)-1)),0))</f>
        <v>0</v>
      </c>
      <c r="G123" s="76">
        <f>IF(A123&lt;=$C$21,($C$5-$C$8)*(F123/$C$12)^(1/$C$11)+$C$8, ($C$31-$C$8)*(F123/$C$32)^(1/$C$11)+$C$8)</f>
        <v>0</v>
      </c>
      <c r="H123" s="77">
        <f t="shared" si="6"/>
        <v>75000</v>
      </c>
      <c r="I123" s="77">
        <f t="shared" si="7"/>
        <v>83000</v>
      </c>
      <c r="J123" s="78"/>
      <c r="K123" s="78"/>
      <c r="L123" s="78"/>
      <c r="M123" s="78"/>
      <c r="N123" s="80"/>
      <c r="O123" s="80"/>
      <c r="P123" s="80"/>
      <c r="Q123" s="80"/>
      <c r="R123" s="78"/>
      <c r="S123" s="80"/>
      <c r="T123" s="78"/>
      <c r="U123" s="78"/>
      <c r="V123" s="78"/>
      <c r="W123" s="78"/>
      <c r="X123" s="78"/>
    </row>
    <row r="124" spans="1:24" x14ac:dyDescent="0.25">
      <c r="A124" s="111">
        <f t="shared" si="8"/>
        <v>80000</v>
      </c>
      <c r="B124" s="65"/>
      <c r="C124" s="79"/>
      <c r="D124" s="73"/>
      <c r="E124" s="74">
        <f t="shared" si="5"/>
        <v>260.21913489743594</v>
      </c>
      <c r="F124" s="75">
        <f>IF(A124&lt;=$C$21,IF($C$12*(1-$C$28*(EXP(A124/$C$19)-1))&gt;0,$C$12*(1-$C$28*(EXP(A124/$C$19)-1)),0),IF($C$32*(1-$C$30*(EXP((A124-$C$21)/$C$20)-1))&gt;0,$C$32*(1-$C$30*(EXP((A124-$C$21)/$C$20)-1)),0))</f>
        <v>0</v>
      </c>
      <c r="G124" s="76">
        <f>IF(A124&lt;=$C$21,($C$5-$C$8)*(F124/$C$12)^(1/$C$11)+$C$8, ($C$31-$C$8)*(F124/$C$32)^(1/$C$11)+$C$8)</f>
        <v>0</v>
      </c>
      <c r="H124" s="77">
        <f t="shared" si="6"/>
        <v>76000</v>
      </c>
      <c r="I124" s="77">
        <f t="shared" si="7"/>
        <v>84000</v>
      </c>
      <c r="J124" s="78"/>
      <c r="K124" s="78"/>
      <c r="L124" s="78"/>
      <c r="M124" s="78"/>
      <c r="N124" s="80"/>
      <c r="O124" s="80"/>
      <c r="P124" s="80"/>
      <c r="Q124" s="80"/>
      <c r="R124" s="78"/>
      <c r="S124" s="80"/>
      <c r="T124" s="78"/>
      <c r="U124" s="78"/>
      <c r="V124" s="78"/>
      <c r="W124" s="78"/>
      <c r="X124" s="78"/>
    </row>
    <row r="125" spans="1:24" x14ac:dyDescent="0.25">
      <c r="A125" s="111">
        <f t="shared" si="8"/>
        <v>81000</v>
      </c>
      <c r="B125" s="65"/>
      <c r="C125" s="79"/>
      <c r="D125" s="73"/>
      <c r="E125" s="74">
        <f t="shared" si="5"/>
        <v>254.09661755248686</v>
      </c>
      <c r="F125" s="75">
        <f>IF(A125&lt;=$C$21,IF($C$12*(1-$C$28*(EXP(A125/$C$19)-1))&gt;0,$C$12*(1-$C$28*(EXP(A125/$C$19)-1)),0),IF($C$32*(1-$C$30*(EXP((A125-$C$21)/$C$20)-1))&gt;0,$C$32*(1-$C$30*(EXP((A125-$C$21)/$C$20)-1)),0))</f>
        <v>0</v>
      </c>
      <c r="G125" s="76">
        <f>IF(A125&lt;=$C$21,($C$5-$C$8)*(F125/$C$12)^(1/$C$11)+$C$8, ($C$31-$C$8)*(F125/$C$32)^(1/$C$11)+$C$8)</f>
        <v>0</v>
      </c>
      <c r="H125" s="77">
        <f t="shared" si="6"/>
        <v>77000</v>
      </c>
      <c r="I125" s="77">
        <f t="shared" si="7"/>
        <v>85000</v>
      </c>
      <c r="J125" s="78"/>
      <c r="K125" s="78"/>
      <c r="L125" s="78"/>
      <c r="M125" s="78"/>
      <c r="N125" s="80"/>
      <c r="O125" s="80"/>
      <c r="P125" s="80"/>
      <c r="Q125" s="80"/>
      <c r="R125" s="78"/>
      <c r="S125" s="80"/>
      <c r="T125" s="78"/>
      <c r="U125" s="78"/>
      <c r="V125" s="78"/>
      <c r="W125" s="78"/>
      <c r="X125" s="78"/>
    </row>
    <row r="126" spans="1:24" x14ac:dyDescent="0.25">
      <c r="A126" s="111">
        <f t="shared" si="8"/>
        <v>82000</v>
      </c>
      <c r="B126" s="65"/>
      <c r="C126" s="79"/>
      <c r="D126" s="73"/>
      <c r="E126" s="74">
        <f t="shared" si="5"/>
        <v>248.11815271410683</v>
      </c>
      <c r="F126" s="75">
        <f>IF(A126&lt;=$C$21,IF($C$12*(1-$C$28*(EXP(A126/$C$19)-1))&gt;0,$C$12*(1-$C$28*(EXP(A126/$C$19)-1)),0),IF($C$32*(1-$C$30*(EXP((A126-$C$21)/$C$20)-1))&gt;0,$C$32*(1-$C$30*(EXP((A126-$C$21)/$C$20)-1)),0))</f>
        <v>0</v>
      </c>
      <c r="G126" s="76">
        <f>IF(A126&lt;=$C$21,($C$5-$C$8)*(F126/$C$12)^(1/$C$11)+$C$8, ($C$31-$C$8)*(F126/$C$32)^(1/$C$11)+$C$8)</f>
        <v>0</v>
      </c>
      <c r="H126" s="77">
        <f t="shared" si="6"/>
        <v>78000</v>
      </c>
      <c r="I126" s="77">
        <f t="shared" si="7"/>
        <v>86000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8"/>
        <v>83000</v>
      </c>
      <c r="B127" s="65"/>
      <c r="C127" s="79"/>
      <c r="D127" s="73"/>
      <c r="E127" s="74">
        <f t="shared" si="5"/>
        <v>242.2803510697828</v>
      </c>
      <c r="F127" s="75">
        <f>IF(A127&lt;=$C$21,IF($C$12*(1-$C$28*(EXP(A127/$C$19)-1))&gt;0,$C$12*(1-$C$28*(EXP(A127/$C$19)-1)),0),IF($C$32*(1-$C$30*(EXP((A127-$C$21)/$C$20)-1))&gt;0,$C$32*(1-$C$30*(EXP((A127-$C$21)/$C$20)-1)),0))</f>
        <v>0</v>
      </c>
      <c r="G127" s="76">
        <f>IF(A127&lt;=$C$21,($C$5-$C$8)*(F127/$C$12)^(1/$C$11)+$C$8, ($C$31-$C$8)*(F127/$C$32)^(1/$C$11)+$C$8)</f>
        <v>0</v>
      </c>
      <c r="H127" s="77">
        <f t="shared" si="6"/>
        <v>79000</v>
      </c>
      <c r="I127" s="77">
        <f t="shared" si="7"/>
        <v>87000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8"/>
        <v>84000</v>
      </c>
      <c r="B128" s="65"/>
      <c r="C128" s="79"/>
      <c r="D128" s="73"/>
      <c r="E128" s="74">
        <f t="shared" si="5"/>
        <v>236.5799030518084</v>
      </c>
      <c r="F128" s="75">
        <f>IF(A128&lt;=$C$21,IF($C$12*(1-$C$28*(EXP(A128/$C$19)-1))&gt;0,$C$12*(1-$C$28*(EXP(A128/$C$19)-1)),0),IF($C$32*(1-$C$30*(EXP((A128-$C$21)/$C$20)-1))&gt;0,$C$32*(1-$C$30*(EXP((A128-$C$21)/$C$20)-1)),0))</f>
        <v>0</v>
      </c>
      <c r="G128" s="76">
        <f>IF(A128&lt;=$C$21,($C$5-$C$8)*(F128/$C$12)^(1/$C$11)+$C$8, ($C$31-$C$8)*(F128/$C$32)^(1/$C$11)+$C$8)</f>
        <v>0</v>
      </c>
      <c r="H128" s="77">
        <f t="shared" si="6"/>
        <v>80000</v>
      </c>
      <c r="I128" s="77">
        <f t="shared" si="7"/>
        <v>88000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8"/>
        <v>85000</v>
      </c>
      <c r="B129" s="65"/>
      <c r="C129" s="79"/>
      <c r="D129" s="73"/>
      <c r="E129" s="74">
        <f t="shared" si="5"/>
        <v>231.01357696102357</v>
      </c>
      <c r="F129" s="75">
        <f>IF(A129&lt;=$C$21,IF($C$12*(1-$C$28*(EXP(A129/$C$19)-1))&gt;0,$C$12*(1-$C$28*(EXP(A129/$C$19)-1)),0),IF($C$32*(1-$C$30*(EXP((A129-$C$21)/$C$20)-1))&gt;0,$C$32*(1-$C$30*(EXP((A129-$C$21)/$C$20)-1)),0))</f>
        <v>0</v>
      </c>
      <c r="G129" s="76">
        <f>IF(A129&lt;=$C$21,($C$5-$C$8)*(F129/$C$12)^(1/$C$11)+$C$8, ($C$31-$C$8)*(F129/$C$32)^(1/$C$11)+$C$8)</f>
        <v>0</v>
      </c>
      <c r="H129" s="77">
        <f t="shared" si="6"/>
        <v>81000</v>
      </c>
      <c r="I129" s="77">
        <f t="shared" si="7"/>
        <v>89000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8"/>
        <v>86000</v>
      </c>
      <c r="B130" s="65"/>
      <c r="C130" s="79"/>
      <c r="D130" s="73"/>
      <c r="E130" s="74">
        <f t="shared" si="5"/>
        <v>225.57821713469849</v>
      </c>
      <c r="F130" s="75">
        <f>IF(A130&lt;=$C$21,IF($C$12*(1-$C$28*(EXP(A130/$C$19)-1))&gt;0,$C$12*(1-$C$28*(EXP(A130/$C$19)-1)),0),IF($C$32*(1-$C$30*(EXP((A130-$C$21)/$C$20)-1))&gt;0,$C$32*(1-$C$30*(EXP((A130-$C$21)/$C$20)-1)),0))</f>
        <v>0</v>
      </c>
      <c r="G130" s="76">
        <f>IF(A130&lt;=$C$21,($C$5-$C$8)*(F130/$C$12)^(1/$C$11)+$C$8, ($C$31-$C$8)*(F130/$C$32)^(1/$C$11)+$C$8)</f>
        <v>0</v>
      </c>
      <c r="H130" s="77">
        <f t="shared" si="6"/>
        <v>82000</v>
      </c>
      <c r="I130" s="77">
        <f t="shared" si="7"/>
        <v>90000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8"/>
        <v>87000</v>
      </c>
      <c r="B131" s="65"/>
      <c r="C131" s="79"/>
      <c r="D131" s="73"/>
      <c r="E131" s="74">
        <f t="shared" si="5"/>
        <v>220.27074215752498</v>
      </c>
      <c r="F131" s="75">
        <f>IF(A131&lt;=$C$21,IF($C$12*(1-$C$28*(EXP(A131/$C$19)-1))&gt;0,$C$12*(1-$C$28*(EXP(A131/$C$19)-1)),0),IF($C$32*(1-$C$30*(EXP((A131-$C$21)/$C$20)-1))&gt;0,$C$32*(1-$C$30*(EXP((A131-$C$21)/$C$20)-1)),0))</f>
        <v>0</v>
      </c>
      <c r="G131" s="76">
        <f>IF(A131&lt;=$C$21,($C$5-$C$8)*(F131/$C$12)^(1/$C$11)+$C$8, ($C$31-$C$8)*(F131/$C$32)^(1/$C$11)+$C$8)</f>
        <v>0</v>
      </c>
      <c r="H131" s="77">
        <f t="shared" si="6"/>
        <v>83000</v>
      </c>
      <c r="I131" s="77">
        <f t="shared" si="7"/>
        <v>91000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8"/>
        <v>88000</v>
      </c>
      <c r="B132" s="65"/>
      <c r="C132" s="79"/>
      <c r="D132" s="73"/>
      <c r="E132" s="74">
        <f t="shared" si="5"/>
        <v>215.08814311469979</v>
      </c>
      <c r="F132" s="75">
        <f>IF(A132&lt;=$C$21,IF($C$12*(1-$C$28*(EXP(A132/$C$19)-1))&gt;0,$C$12*(1-$C$28*(EXP(A132/$C$19)-1)),0),IF($C$32*(1-$C$30*(EXP((A132-$C$21)/$C$20)-1))&gt;0,$C$32*(1-$C$30*(EXP((A132-$C$21)/$C$20)-1)),0))</f>
        <v>0</v>
      </c>
      <c r="G132" s="76">
        <f>IF(A132&lt;=$C$21,($C$5-$C$8)*(F132/$C$12)^(1/$C$11)+$C$8, ($C$31-$C$8)*(F132/$C$32)^(1/$C$11)+$C$8)</f>
        <v>0</v>
      </c>
      <c r="H132" s="77">
        <f t="shared" si="6"/>
        <v>84000</v>
      </c>
      <c r="I132" s="77">
        <f t="shared" si="7"/>
        <v>92000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8"/>
        <v>89000</v>
      </c>
      <c r="B133" s="65"/>
      <c r="C133" s="79"/>
      <c r="D133" s="73"/>
      <c r="E133" s="74">
        <f t="shared" si="5"/>
        <v>210.02748188610994</v>
      </c>
      <c r="F133" s="75">
        <f>IF(A133&lt;=$C$21,IF($C$12*(1-$C$28*(EXP(A133/$C$19)-1))&gt;0,$C$12*(1-$C$28*(EXP(A133/$C$19)-1)),0),IF($C$32*(1-$C$30*(EXP((A133-$C$21)/$C$20)-1))&gt;0,$C$32*(1-$C$30*(EXP((A133-$C$21)/$C$20)-1)),0))</f>
        <v>0</v>
      </c>
      <c r="G133" s="76">
        <f>IF(A133&lt;=$C$21,($C$5-$C$8)*(F133/$C$12)^(1/$C$11)+$C$8, ($C$31-$C$8)*(F133/$C$32)^(1/$C$11)+$C$8)</f>
        <v>0</v>
      </c>
      <c r="H133" s="77">
        <f t="shared" si="6"/>
        <v>85000</v>
      </c>
      <c r="I133" s="77">
        <f t="shared" si="7"/>
        <v>93000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8"/>
        <v>90000</v>
      </c>
      <c r="B134" s="65"/>
      <c r="C134" s="79"/>
      <c r="D134" s="73"/>
      <c r="E134" s="74">
        <f t="shared" si="5"/>
        <v>205.08588948065326</v>
      </c>
      <c r="F134" s="75">
        <f>IF(A134&lt;=$C$21,IF($C$12*(1-$C$28*(EXP(A134/$C$19)-1))&gt;0,$C$12*(1-$C$28*(EXP(A134/$C$19)-1)),0),IF($C$32*(1-$C$30*(EXP((A134-$C$21)/$C$20)-1))&gt;0,$C$32*(1-$C$30*(EXP((A134-$C$21)/$C$20)-1)),0))</f>
        <v>0</v>
      </c>
      <c r="G134" s="76">
        <f>IF(A134&lt;=$C$21,($C$5-$C$8)*(F134/$C$12)^(1/$C$11)+$C$8, ($C$31-$C$8)*(F134/$C$32)^(1/$C$11)+$C$8)</f>
        <v>0</v>
      </c>
      <c r="H134" s="77">
        <f t="shared" si="6"/>
        <v>86000</v>
      </c>
      <c r="I134" s="77">
        <f t="shared" si="7"/>
        <v>94000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8"/>
        <v>91000</v>
      </c>
      <c r="B135" s="65"/>
      <c r="C135" s="79"/>
      <c r="D135" s="73"/>
      <c r="E135" s="74">
        <f t="shared" si="5"/>
        <v>200.26056440974904</v>
      </c>
      <c r="F135" s="75">
        <f>IF(A135&lt;=$C$21,IF($C$12*(1-$C$28*(EXP(A135/$C$19)-1))&gt;0,$C$12*(1-$C$28*(EXP(A135/$C$19)-1)),0),IF($C$32*(1-$C$30*(EXP((A135-$C$21)/$C$20)-1))&gt;0,$C$32*(1-$C$30*(EXP((A135-$C$21)/$C$20)-1)),0))</f>
        <v>0</v>
      </c>
      <c r="G135" s="76">
        <f>IF(A135&lt;=$C$21,($C$5-$C$8)*(F135/$C$12)^(1/$C$11)+$C$8, ($C$31-$C$8)*(F135/$C$32)^(1/$C$11)+$C$8)</f>
        <v>0</v>
      </c>
      <c r="H135" s="77">
        <f t="shared" si="6"/>
        <v>87000</v>
      </c>
      <c r="I135" s="77">
        <f t="shared" si="7"/>
        <v>95000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8"/>
        <v>92000</v>
      </c>
      <c r="B136" s="65"/>
      <c r="C136" s="79"/>
      <c r="D136" s="73"/>
      <c r="E136" s="74">
        <f t="shared" si="5"/>
        <v>195.54877109911783</v>
      </c>
      <c r="F136" s="75">
        <f>IF(A136&lt;=$C$21,IF($C$12*(1-$C$28*(EXP(A136/$C$19)-1))&gt;0,$C$12*(1-$C$28*(EXP(A136/$C$19)-1)),0),IF($C$32*(1-$C$30*(EXP((A136-$C$21)/$C$20)-1))&gt;0,$C$32*(1-$C$30*(EXP((A136-$C$21)/$C$20)-1)),0))</f>
        <v>0</v>
      </c>
      <c r="G136" s="76">
        <f>IF(A136&lt;=$C$21,($C$5-$C$8)*(F136/$C$12)^(1/$C$11)+$C$8, ($C$31-$C$8)*(F136/$C$32)^(1/$C$11)+$C$8)</f>
        <v>0</v>
      </c>
      <c r="H136" s="77">
        <f t="shared" si="6"/>
        <v>88000</v>
      </c>
      <c r="I136" s="77">
        <f t="shared" si="7"/>
        <v>96000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8"/>
        <v>93000</v>
      </c>
      <c r="B137" s="65"/>
      <c r="C137" s="79"/>
      <c r="D137" s="73"/>
      <c r="E137" s="74">
        <f t="shared" si="5"/>
        <v>190.94783833792903</v>
      </c>
      <c r="F137" s="75">
        <f>IF(A137&lt;=$C$21,IF($C$12*(1-$C$28*(EXP(A137/$C$19)-1))&gt;0,$C$12*(1-$C$28*(EXP(A137/$C$19)-1)),0),IF($C$32*(1-$C$30*(EXP((A137-$C$21)/$C$20)-1))&gt;0,$C$32*(1-$C$30*(EXP((A137-$C$21)/$C$20)-1)),0))</f>
        <v>0</v>
      </c>
      <c r="G137" s="76">
        <f>IF(A137&lt;=$C$21,($C$5-$C$8)*(F137/$C$12)^(1/$C$11)+$C$8, ($C$31-$C$8)*(F137/$C$32)^(1/$C$11)+$C$8)</f>
        <v>0</v>
      </c>
      <c r="H137" s="77">
        <f t="shared" si="6"/>
        <v>89000</v>
      </c>
      <c r="I137" s="77">
        <f t="shared" si="7"/>
        <v>97000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8"/>
        <v>94000</v>
      </c>
      <c r="B138" s="65"/>
      <c r="C138" s="79"/>
      <c r="D138" s="73"/>
      <c r="E138" s="74">
        <f t="shared" si="5"/>
        <v>186.45515776443744</v>
      </c>
      <c r="F138" s="75">
        <f>IF(A138&lt;=$C$21,IF($C$12*(1-$C$28*(EXP(A138/$C$19)-1))&gt;0,$C$12*(1-$C$28*(EXP(A138/$C$19)-1)),0),IF($C$32*(1-$C$30*(EXP((A138-$C$21)/$C$20)-1))&gt;0,$C$32*(1-$C$30*(EXP((A138-$C$21)/$C$20)-1)),0))</f>
        <v>0</v>
      </c>
      <c r="G138" s="76">
        <f>IF(A138&lt;=$C$21,($C$5-$C$8)*(F138/$C$12)^(1/$C$11)+$C$8, ($C$31-$C$8)*(F138/$C$32)^(1/$C$11)+$C$8)</f>
        <v>0</v>
      </c>
      <c r="H138" s="77">
        <f t="shared" si="6"/>
        <v>90000</v>
      </c>
      <c r="I138" s="77">
        <f t="shared" si="7"/>
        <v>98000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8"/>
        <v>95000</v>
      </c>
      <c r="B139" s="65"/>
      <c r="C139" s="79"/>
      <c r="D139" s="73"/>
      <c r="E139" s="74">
        <f t="shared" si="5"/>
        <v>182.06818238725032</v>
      </c>
      <c r="F139" s="75">
        <f>IF(A139&lt;=$C$21,IF($C$12*(1-$C$28*(EXP(A139/$C$19)-1))&gt;0,$C$12*(1-$C$28*(EXP(A139/$C$19)-1)),0),IF($C$32*(1-$C$30*(EXP((A139-$C$21)/$C$20)-1))&gt;0,$C$32*(1-$C$30*(EXP((A139-$C$21)/$C$20)-1)),0))</f>
        <v>0</v>
      </c>
      <c r="G139" s="76">
        <f>IF(A139&lt;=$C$21,($C$5-$C$8)*(F139/$C$12)^(1/$C$11)+$C$8, ($C$31-$C$8)*(F139/$C$32)^(1/$C$11)+$C$8)</f>
        <v>0</v>
      </c>
      <c r="H139" s="77">
        <f t="shared" si="6"/>
        <v>91000</v>
      </c>
      <c r="I139" s="77">
        <f t="shared" si="7"/>
        <v>99000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8"/>
        <v>96000</v>
      </c>
      <c r="B140" s="65"/>
      <c r="C140" s="79"/>
      <c r="D140" s="73"/>
      <c r="E140" s="74">
        <f t="shared" si="5"/>
        <v>177.78442514138658</v>
      </c>
      <c r="F140" s="75">
        <f>IF(A140&lt;=$C$21,IF($C$12*(1-$C$28*(EXP(A140/$C$19)-1))&gt;0,$C$12*(1-$C$28*(EXP(A140/$C$19)-1)),0),IF($C$32*(1-$C$30*(EXP((A140-$C$21)/$C$20)-1))&gt;0,$C$32*(1-$C$30*(EXP((A140-$C$21)/$C$20)-1)),0))</f>
        <v>0</v>
      </c>
      <c r="G140" s="76">
        <f>IF(A140&lt;=$C$21,($C$5-$C$8)*(F140/$C$12)^(1/$C$11)+$C$8, ($C$31-$C$8)*(F140/$C$32)^(1/$C$11)+$C$8)</f>
        <v>0</v>
      </c>
      <c r="H140" s="77">
        <f t="shared" si="6"/>
        <v>92000</v>
      </c>
      <c r="I140" s="77">
        <f t="shared" si="7"/>
        <v>100000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8"/>
        <v>97000</v>
      </c>
      <c r="B141" s="65"/>
      <c r="C141" s="79"/>
      <c r="D141" s="73"/>
      <c r="E141" s="74">
        <f t="shared" si="5"/>
        <v>173.60145747830921</v>
      </c>
      <c r="F141" s="75">
        <f>IF(A141&lt;=$C$21,IF($C$12*(1-$C$28*(EXP(A141/$C$19)-1))&gt;0,$C$12*(1-$C$28*(EXP(A141/$C$19)-1)),0),IF($C$32*(1-$C$30*(EXP((A141-$C$21)/$C$20)-1))&gt;0,$C$32*(1-$C$30*(EXP((A141-$C$21)/$C$20)-1)),0))</f>
        <v>0</v>
      </c>
      <c r="G141" s="76">
        <f>IF(A141&lt;=$C$21,($C$5-$C$8)*(F141/$C$12)^(1/$C$11)+$C$8, ($C$31-$C$8)*(F141/$C$32)^(1/$C$11)+$C$8)</f>
        <v>0</v>
      </c>
      <c r="H141" s="77">
        <f t="shared" si="6"/>
        <v>93000</v>
      </c>
      <c r="I141" s="77">
        <f t="shared" si="7"/>
        <v>101000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8"/>
        <v>98000</v>
      </c>
      <c r="B142" s="65"/>
      <c r="C142" s="79"/>
      <c r="D142" s="73"/>
      <c r="E142" s="74">
        <f t="shared" si="5"/>
        <v>169.51690798913231</v>
      </c>
      <c r="F142" s="75">
        <f>IF(A142&lt;=$C$21,IF($C$12*(1-$C$28*(EXP(A142/$C$19)-1))&gt;0,$C$12*(1-$C$28*(EXP(A142/$C$19)-1)),0),IF($C$32*(1-$C$30*(EXP((A142-$C$21)/$C$20)-1))&gt;0,$C$32*(1-$C$30*(EXP((A142-$C$21)/$C$20)-1)),0))</f>
        <v>0</v>
      </c>
      <c r="G142" s="76">
        <f>IF(A142&lt;=$C$21,($C$5-$C$8)*(F142/$C$12)^(1/$C$11)+$C$8, ($C$31-$C$8)*(F142/$C$32)^(1/$C$11)+$C$8)</f>
        <v>0</v>
      </c>
      <c r="H142" s="77">
        <f t="shared" si="6"/>
        <v>94000</v>
      </c>
      <c r="I142" s="77">
        <f t="shared" si="7"/>
        <v>102000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8"/>
        <v>99000</v>
      </c>
      <c r="B143" s="65"/>
      <c r="C143" s="79"/>
      <c r="D143" s="73"/>
      <c r="E143" s="74">
        <f t="shared" si="5"/>
        <v>165.52846106022113</v>
      </c>
      <c r="F143" s="75">
        <f>IF(A143&lt;=$C$21,IF($C$12*(1-$C$28*(EXP(A143/$C$19)-1))&gt;0,$C$12*(1-$C$28*(EXP(A143/$C$19)-1)),0),IF($C$32*(1-$C$30*(EXP((A143-$C$21)/$C$20)-1))&gt;0,$C$32*(1-$C$30*(EXP((A143-$C$21)/$C$20)-1)),0))</f>
        <v>0</v>
      </c>
      <c r="G143" s="76">
        <f>IF(A143&lt;=$C$21,($C$5-$C$8)*(F143/$C$12)^(1/$C$11)+$C$8, ($C$31-$C$8)*(F143/$C$32)^(1/$C$11)+$C$8)</f>
        <v>0</v>
      </c>
      <c r="H143" s="77">
        <f t="shared" si="6"/>
        <v>95000</v>
      </c>
      <c r="I143" s="77">
        <f t="shared" si="7"/>
        <v>103000</v>
      </c>
      <c r="S143" s="78"/>
      <c r="T143" s="78"/>
      <c r="U143" s="78"/>
      <c r="V143" s="78"/>
      <c r="W143" s="78"/>
      <c r="X143" s="78"/>
    </row>
    <row r="144" spans="1:24" x14ac:dyDescent="0.25">
      <c r="A144" s="111">
        <f t="shared" si="8"/>
        <v>100000</v>
      </c>
      <c r="B144" s="65"/>
      <c r="C144" s="79"/>
      <c r="D144" s="73"/>
      <c r="E144" s="74">
        <f t="shared" si="5"/>
        <v>161.63385556042431</v>
      </c>
      <c r="F144" s="75">
        <f>IF(A144&lt;=$C$21,IF($C$12*(1-$C$28*(EXP(A144/$C$19)-1))&gt;0,$C$12*(1-$C$28*(EXP(A144/$C$19)-1)),0),IF($C$32*(1-$C$30*(EXP((A144-$C$21)/$C$20)-1))&gt;0,$C$32*(1-$C$30*(EXP((A144-$C$21)/$C$20)-1)),0))</f>
        <v>0</v>
      </c>
      <c r="G144" s="76">
        <f>IF(A144&lt;=$C$21,($C$5-$C$8)*(F144/$C$12)^(1/$C$11)+$C$8, ($C$31-$C$8)*(F144/$C$32)^(1/$C$11)+$C$8)</f>
        <v>0</v>
      </c>
      <c r="H144" s="77">
        <f t="shared" si="6"/>
        <v>96000</v>
      </c>
      <c r="I144" s="77">
        <f t="shared" si="7"/>
        <v>104000</v>
      </c>
      <c r="S144" s="78"/>
      <c r="T144" s="78"/>
      <c r="U144" s="78"/>
      <c r="V144" s="78"/>
      <c r="W144" s="78"/>
      <c r="X144" s="78"/>
    </row>
    <row r="145" spans="1:24" x14ac:dyDescent="0.25">
      <c r="A145" s="111">
        <f t="shared" si="8"/>
        <v>101000</v>
      </c>
      <c r="B145" s="65"/>
      <c r="C145" s="79"/>
      <c r="D145" s="73"/>
      <c r="E145" s="74">
        <f t="shared" si="5"/>
        <v>157.83088355919253</v>
      </c>
      <c r="F145" s="75">
        <f>IF(A145&lt;=$C$21,IF($C$12*(1-$C$28*(EXP(A145/$C$19)-1))&gt;0,$C$12*(1-$C$28*(EXP(A145/$C$19)-1)),0),IF($C$32*(1-$C$30*(EXP((A145-$C$21)/$C$20)-1))&gt;0,$C$32*(1-$C$30*(EXP((A145-$C$21)/$C$20)-1)),0))</f>
        <v>0</v>
      </c>
      <c r="G145" s="76">
        <f>IF(A145&lt;=$C$21,($C$5-$C$8)*(F145/$C$12)^(1/$C$11)+$C$8, ($C$31-$C$8)*(F145/$C$32)^(1/$C$11)+$C$8)</f>
        <v>0</v>
      </c>
      <c r="H145" s="77">
        <f t="shared" si="6"/>
        <v>97000</v>
      </c>
      <c r="I145" s="77">
        <f t="shared" si="7"/>
        <v>105000</v>
      </c>
      <c r="S145" s="78"/>
      <c r="T145" s="78"/>
      <c r="U145" s="78"/>
      <c r="V145" s="78"/>
      <c r="W145" s="78"/>
      <c r="X145" s="78"/>
    </row>
    <row r="146" spans="1:24" x14ac:dyDescent="0.25">
      <c r="A146" s="111">
        <f t="shared" si="8"/>
        <v>102000</v>
      </c>
      <c r="B146" s="65"/>
      <c r="D146" s="73"/>
      <c r="E146" s="74">
        <f t="shared" si="5"/>
        <v>154.11738907485855</v>
      </c>
      <c r="F146" s="75">
        <f>IF(A146&lt;=$C$21,IF($C$12*(1-$C$28*(EXP(A146/$C$19)-1))&gt;0,$C$12*(1-$C$28*(EXP(A146/$C$19)-1)),0),IF($C$32*(1-$C$30*(EXP((A146-$C$21)/$C$20)-1))&gt;0,$C$32*(1-$C$30*(EXP((A146-$C$21)/$C$20)-1)),0))</f>
        <v>0</v>
      </c>
      <c r="G146" s="76">
        <f>IF(A146&lt;=$C$21,($C$5-$C$8)*(F146/$C$12)^(1/$C$11)+$C$8, ($C$31-$C$8)*(F146/$C$32)^(1/$C$11)+$C$8)</f>
        <v>0</v>
      </c>
      <c r="H146" s="77">
        <f t="shared" si="6"/>
        <v>98000</v>
      </c>
      <c r="I146" s="77">
        <f t="shared" si="7"/>
        <v>106000</v>
      </c>
    </row>
    <row r="147" spans="1:24" x14ac:dyDescent="0.25">
      <c r="A147" s="111">
        <f t="shared" si="8"/>
        <v>103000</v>
      </c>
      <c r="B147" s="65"/>
      <c r="D147" s="73"/>
      <c r="E147" s="74">
        <f t="shared" si="5"/>
        <v>150.49126685236718</v>
      </c>
      <c r="F147" s="75">
        <f>IF(A147&lt;=$C$21,IF($C$12*(1-$C$28*(EXP(A147/$C$19)-1))&gt;0,$C$12*(1-$C$28*(EXP(A147/$C$19)-1)),0),IF($C$32*(1-$C$30*(EXP((A147-$C$21)/$C$20)-1))&gt;0,$C$32*(1-$C$30*(EXP((A147-$C$21)/$C$20)-1)),0))</f>
        <v>0</v>
      </c>
      <c r="G147" s="76">
        <f>IF(A147&lt;=$C$21,($C$5-$C$8)*(F147/$C$12)^(1/$C$11)+$C$8, ($C$31-$C$8)*(F147/$C$32)^(1/$C$11)+$C$8)</f>
        <v>0</v>
      </c>
      <c r="H147" s="77">
        <f t="shared" si="6"/>
        <v>99000</v>
      </c>
      <c r="I147" s="77">
        <f t="shared" si="7"/>
        <v>107000</v>
      </c>
    </row>
    <row r="148" spans="1:24" x14ac:dyDescent="0.25">
      <c r="A148" s="111">
        <f t="shared" si="8"/>
        <v>104000</v>
      </c>
      <c r="B148" s="65"/>
      <c r="D148" s="73"/>
      <c r="E148" s="74">
        <f t="shared" si="5"/>
        <v>146.9504611697638</v>
      </c>
      <c r="F148" s="75">
        <f>IF(A148&lt;=$C$21,IF($C$12*(1-$C$28*(EXP(A148/$C$19)-1))&gt;0,$C$12*(1-$C$28*(EXP(A148/$C$19)-1)),0),IF($C$32*(1-$C$30*(EXP((A148-$C$21)/$C$20)-1))&gt;0,$C$32*(1-$C$30*(EXP((A148-$C$21)/$C$20)-1)),0))</f>
        <v>0</v>
      </c>
      <c r="G148" s="76">
        <f>IF(A148&lt;=$C$21,($C$5-$C$8)*(F148/$C$12)^(1/$C$11)+$C$8, ($C$31-$C$8)*(F148/$C$32)^(1/$C$11)+$C$8)</f>
        <v>0</v>
      </c>
      <c r="H148" s="77">
        <f t="shared" si="6"/>
        <v>100000</v>
      </c>
      <c r="I148" s="77">
        <f t="shared" si="7"/>
        <v>108000</v>
      </c>
    </row>
    <row r="149" spans="1:24" x14ac:dyDescent="0.25">
      <c r="A149" s="111">
        <f t="shared" si="8"/>
        <v>105000</v>
      </c>
      <c r="B149" s="65"/>
      <c r="D149" s="73"/>
      <c r="E149" s="74">
        <f t="shared" si="5"/>
        <v>143.49296467276423</v>
      </c>
      <c r="F149" s="75">
        <f>IF(A149&lt;=$C$21,IF($C$12*(1-$C$28*(EXP(A149/$C$19)-1))&gt;0,$C$12*(1-$C$28*(EXP(A149/$C$19)-1)),0),IF($C$32*(1-$C$30*(EXP((A149-$C$21)/$C$20)-1))&gt;0,$C$32*(1-$C$30*(EXP((A149-$C$21)/$C$20)-1)),0))</f>
        <v>0</v>
      </c>
      <c r="G149" s="76">
        <f>IF(A149&lt;=$C$21,($C$5-$C$8)*(F149/$C$12)^(1/$C$11)+$C$8, ($C$31-$C$8)*(F149/$C$32)^(1/$C$11)+$C$8)</f>
        <v>0</v>
      </c>
      <c r="H149" s="77">
        <f t="shared" si="6"/>
        <v>101000</v>
      </c>
      <c r="I149" s="77">
        <f t="shared" si="7"/>
        <v>109000</v>
      </c>
    </row>
    <row r="150" spans="1:24" x14ac:dyDescent="0.25">
      <c r="A150" s="111">
        <f t="shared" si="8"/>
        <v>106000</v>
      </c>
      <c r="B150" s="65"/>
      <c r="D150" s="73"/>
      <c r="E150" s="74">
        <f t="shared" si="5"/>
        <v>140.11681723674479</v>
      </c>
      <c r="F150" s="75">
        <f>IF(A150&lt;=$C$21,IF($C$12*(1-$C$28*(EXP(A150/$C$19)-1))&gt;0,$C$12*(1-$C$28*(EXP(A150/$C$19)-1)),0),IF($C$32*(1-$C$30*(EXP((A150-$C$21)/$C$20)-1))&gt;0,$C$32*(1-$C$30*(EXP((A150-$C$21)/$C$20)-1)),0))</f>
        <v>0</v>
      </c>
      <c r="G150" s="76">
        <f>IF(A150&lt;=$C$21,($C$5-$C$8)*(F150/$C$12)^(1/$C$11)+$C$8, ($C$31-$C$8)*(F150/$C$32)^(1/$C$11)+$C$8)</f>
        <v>0</v>
      </c>
      <c r="H150" s="77">
        <f t="shared" si="6"/>
        <v>102000</v>
      </c>
      <c r="I150" s="77">
        <f t="shared" si="7"/>
        <v>110000</v>
      </c>
    </row>
    <row r="151" spans="1:24" x14ac:dyDescent="0.25">
      <c r="A151" s="111">
        <f t="shared" si="8"/>
        <v>107000</v>
      </c>
      <c r="B151" s="65"/>
      <c r="D151" s="73"/>
      <c r="E151" s="74">
        <f t="shared" si="5"/>
        <v>136.8201048555083</v>
      </c>
      <c r="F151" s="75">
        <f>IF(A151&lt;=$C$21,IF($C$12*(1-$C$28*(EXP(A151/$C$19)-1))&gt;0,$C$12*(1-$C$28*(EXP(A151/$C$19)-1)),0),IF($C$32*(1-$C$30*(EXP((A151-$C$21)/$C$20)-1))&gt;0,$C$32*(1-$C$30*(EXP((A151-$C$21)/$C$20)-1)),0))</f>
        <v>0</v>
      </c>
      <c r="G151" s="76">
        <f>IF(A151&lt;=$C$21,($C$5-$C$8)*(F151/$C$12)^(1/$C$11)+$C$8, ($C$31-$C$8)*(F151/$C$32)^(1/$C$11)+$C$8)</f>
        <v>0</v>
      </c>
      <c r="H151" s="77">
        <f t="shared" si="6"/>
        <v>103000</v>
      </c>
      <c r="I151" s="77">
        <f t="shared" si="7"/>
        <v>111000</v>
      </c>
    </row>
    <row r="152" spans="1:24" x14ac:dyDescent="0.25">
      <c r="A152" s="111">
        <f t="shared" si="8"/>
        <v>108000</v>
      </c>
      <c r="B152" s="65"/>
      <c r="D152" s="73"/>
      <c r="E152" s="74">
        <f t="shared" si="5"/>
        <v>133.60095855619497</v>
      </c>
      <c r="F152" s="75">
        <f>IF(A152&lt;=$C$21,IF($C$12*(1-$C$28*(EXP(A152/$C$19)-1))&gt;0,$C$12*(1-$C$28*(EXP(A152/$C$19)-1)),0),IF($C$32*(1-$C$30*(EXP((A152-$C$21)/$C$20)-1))&gt;0,$C$32*(1-$C$30*(EXP((A152-$C$21)/$C$20)-1)),0))</f>
        <v>0</v>
      </c>
      <c r="G152" s="76">
        <f>IF(A152&lt;=$C$21,($C$5-$C$8)*(F152/$C$12)^(1/$C$11)+$C$8, ($C$31-$C$8)*(F152/$C$32)^(1/$C$11)+$C$8)</f>
        <v>0</v>
      </c>
      <c r="H152" s="77">
        <f t="shared" si="6"/>
        <v>104000</v>
      </c>
      <c r="I152" s="77">
        <f t="shared" si="7"/>
        <v>112000</v>
      </c>
    </row>
    <row r="153" spans="1:24" x14ac:dyDescent="0.25">
      <c r="A153" s="111">
        <f t="shared" si="8"/>
        <v>109000</v>
      </c>
      <c r="B153" s="65"/>
      <c r="D153" s="73"/>
      <c r="E153" s="74">
        <f t="shared" si="5"/>
        <v>130.45755333972417</v>
      </c>
      <c r="F153" s="75">
        <f>IF(A153&lt;=$C$21,IF($C$12*(1-$C$28*(EXP(A153/$C$19)-1))&gt;0,$C$12*(1-$C$28*(EXP(A153/$C$19)-1)),0),IF($C$32*(1-$C$30*(EXP((A153-$C$21)/$C$20)-1))&gt;0,$C$32*(1-$C$30*(EXP((A153-$C$21)/$C$20)-1)),0))</f>
        <v>0</v>
      </c>
      <c r="G153" s="76">
        <f>IF(A153&lt;=$C$21,($C$5-$C$8)*(F153/$C$12)^(1/$C$11)+$C$8, ($C$31-$C$8)*(F153/$C$32)^(1/$C$11)+$C$8)</f>
        <v>0</v>
      </c>
      <c r="H153" s="77">
        <f t="shared" si="6"/>
        <v>105000</v>
      </c>
      <c r="I153" s="77">
        <f t="shared" si="7"/>
        <v>113000</v>
      </c>
    </row>
    <row r="154" spans="1:24" x14ac:dyDescent="0.25">
      <c r="A154" s="111">
        <f t="shared" si="8"/>
        <v>110000</v>
      </c>
      <c r="B154" s="65"/>
      <c r="D154" s="73"/>
      <c r="E154" s="74">
        <f t="shared" si="5"/>
        <v>127.38810714616547</v>
      </c>
      <c r="F154" s="75">
        <f>IF(A154&lt;=$C$21,IF($C$12*(1-$C$28*(EXP(A154/$C$19)-1))&gt;0,$C$12*(1-$C$28*(EXP(A154/$C$19)-1)),0),IF($C$32*(1-$C$30*(EXP((A154-$C$21)/$C$20)-1))&gt;0,$C$32*(1-$C$30*(EXP((A154-$C$21)/$C$20)-1)),0))</f>
        <v>0</v>
      </c>
      <c r="G154" s="76">
        <f>IF(A154&lt;=$C$21,($C$5-$C$8)*(F154/$C$12)^(1/$C$11)+$C$8, ($C$31-$C$8)*(F154/$C$32)^(1/$C$11)+$C$8)</f>
        <v>0</v>
      </c>
      <c r="H154" s="77">
        <f t="shared" si="6"/>
        <v>106000</v>
      </c>
      <c r="I154" s="77">
        <f t="shared" si="7"/>
        <v>114000</v>
      </c>
    </row>
    <row r="155" spans="1:24" x14ac:dyDescent="0.25">
      <c r="A155" s="111">
        <f t="shared" si="8"/>
        <v>111000</v>
      </c>
      <c r="B155" s="65"/>
      <c r="D155" s="73"/>
      <c r="E155" s="74">
        <f t="shared" si="5"/>
        <v>124.39087984445288</v>
      </c>
      <c r="F155" s="75">
        <f>IF(A155&lt;=$C$21,IF($C$12*(1-$C$28*(EXP(A155/$C$19)-1))&gt;0,$C$12*(1-$C$28*(EXP(A155/$C$19)-1)),0),IF($C$32*(1-$C$30*(EXP((A155-$C$21)/$C$20)-1))&gt;0,$C$32*(1-$C$30*(EXP((A155-$C$21)/$C$20)-1)),0))</f>
        <v>0</v>
      </c>
      <c r="G155" s="76">
        <f>IF(A155&lt;=$C$21,($C$5-$C$8)*(F155/$C$12)^(1/$C$11)+$C$8, ($C$31-$C$8)*(F155/$C$32)^(1/$C$11)+$C$8)</f>
        <v>0</v>
      </c>
      <c r="H155" s="77">
        <f t="shared" si="6"/>
        <v>107000</v>
      </c>
      <c r="I155" s="77">
        <f t="shared" si="7"/>
        <v>115000</v>
      </c>
    </row>
    <row r="156" spans="1:24" x14ac:dyDescent="0.25">
      <c r="A156" s="111">
        <f t="shared" si="8"/>
        <v>112000</v>
      </c>
      <c r="B156" s="65"/>
      <c r="D156" s="73"/>
      <c r="E156" s="74">
        <f t="shared" si="5"/>
        <v>121.46417224586939</v>
      </c>
      <c r="F156" s="75">
        <f>IF(A156&lt;=$C$21,IF($C$12*(1-$C$28*(EXP(A156/$C$19)-1))&gt;0,$C$12*(1-$C$28*(EXP(A156/$C$19)-1)),0),IF($C$32*(1-$C$30*(EXP((A156-$C$21)/$C$20)-1))&gt;0,$C$32*(1-$C$30*(EXP((A156-$C$21)/$C$20)-1)),0))</f>
        <v>0</v>
      </c>
      <c r="G156" s="76">
        <f>IF(A156&lt;=$C$21,($C$5-$C$8)*(F156/$C$12)^(1/$C$11)+$C$8, ($C$31-$C$8)*(F156/$C$32)^(1/$C$11)+$C$8)</f>
        <v>0</v>
      </c>
      <c r="H156" s="77">
        <f t="shared" si="6"/>
        <v>108000</v>
      </c>
      <c r="I156" s="77">
        <f t="shared" si="7"/>
        <v>116000</v>
      </c>
    </row>
    <row r="157" spans="1:24" x14ac:dyDescent="0.25">
      <c r="A157" s="111">
        <f t="shared" si="8"/>
        <v>113000</v>
      </c>
      <c r="B157" s="65"/>
      <c r="D157" s="73"/>
      <c r="E157" s="74">
        <f t="shared" si="5"/>
        <v>118.60632514074268</v>
      </c>
      <c r="F157" s="75">
        <f>IF(A157&lt;=$C$21,IF($C$12*(1-$C$28*(EXP(A157/$C$19)-1))&gt;0,$C$12*(1-$C$28*(EXP(A157/$C$19)-1)),0),IF($C$32*(1-$C$30*(EXP((A157-$C$21)/$C$20)-1))&gt;0,$C$32*(1-$C$30*(EXP((A157-$C$21)/$C$20)-1)),0))</f>
        <v>0</v>
      </c>
      <c r="G157" s="76">
        <f>IF(A157&lt;=$C$21,($C$5-$C$8)*(F157/$C$12)^(1/$C$11)+$C$8, ($C$31-$C$8)*(F157/$C$32)^(1/$C$11)+$C$8)</f>
        <v>0</v>
      </c>
      <c r="H157" s="77">
        <f t="shared" si="6"/>
        <v>109000</v>
      </c>
      <c r="I157" s="77">
        <f t="shared" si="7"/>
        <v>117000</v>
      </c>
    </row>
    <row r="158" spans="1:24" x14ac:dyDescent="0.25">
      <c r="A158" s="111">
        <f t="shared" si="8"/>
        <v>114000</v>
      </c>
      <c r="B158" s="65"/>
      <c r="D158" s="73"/>
      <c r="E158" s="74">
        <f t="shared" si="5"/>
        <v>115.81571835780538</v>
      </c>
      <c r="F158" s="75">
        <f>IF(A158&lt;=$C$21,IF($C$12*(1-$C$28*(EXP(A158/$C$19)-1))&gt;0,$C$12*(1-$C$28*(EXP(A158/$C$19)-1)),0),IF($C$32*(1-$C$30*(EXP((A158-$C$21)/$C$20)-1))&gt;0,$C$32*(1-$C$30*(EXP((A158-$C$21)/$C$20)-1)),0))</f>
        <v>0</v>
      </c>
      <c r="G158" s="76">
        <f>IF(A158&lt;=$C$21,($C$5-$C$8)*(F158/$C$12)^(1/$C$11)+$C$8, ($C$31-$C$8)*(F158/$C$32)^(1/$C$11)+$C$8)</f>
        <v>0</v>
      </c>
      <c r="H158" s="77">
        <f t="shared" si="6"/>
        <v>110000</v>
      </c>
      <c r="I158" s="77">
        <f t="shared" si="7"/>
        <v>118000</v>
      </c>
    </row>
    <row r="159" spans="1:24" x14ac:dyDescent="0.25">
      <c r="A159" s="111">
        <f t="shared" si="8"/>
        <v>115000</v>
      </c>
      <c r="B159" s="65"/>
      <c r="D159" s="73"/>
      <c r="E159" s="74">
        <f t="shared" si="5"/>
        <v>113.09076984568739</v>
      </c>
      <c r="F159" s="75">
        <f>IF(A159&lt;=$C$21,IF($C$12*(1-$C$28*(EXP(A159/$C$19)-1))&gt;0,$C$12*(1-$C$28*(EXP(A159/$C$19)-1)),0),IF($C$32*(1-$C$30*(EXP((A159-$C$21)/$C$20)-1))&gt;0,$C$32*(1-$C$30*(EXP((A159-$C$21)/$C$20)-1)),0))</f>
        <v>0</v>
      </c>
      <c r="G159" s="76">
        <f>IF(A159&lt;=$C$21,($C$5-$C$8)*(F159/$C$12)^(1/$C$11)+$C$8, ($C$31-$C$8)*(F159/$C$32)^(1/$C$11)+$C$8)</f>
        <v>0</v>
      </c>
      <c r="H159" s="77">
        <f t="shared" si="6"/>
        <v>111000</v>
      </c>
      <c r="I159" s="77">
        <f t="shared" si="7"/>
        <v>119000</v>
      </c>
    </row>
    <row r="160" spans="1:24" x14ac:dyDescent="0.25">
      <c r="A160" s="111">
        <f t="shared" si="8"/>
        <v>116000</v>
      </c>
      <c r="B160" s="65"/>
      <c r="D160" s="73"/>
      <c r="E160" s="74">
        <f t="shared" si="5"/>
        <v>110.42993477601902</v>
      </c>
      <c r="F160" s="75">
        <f>IF(A160&lt;=$C$21,IF($C$12*(1-$C$28*(EXP(A160/$C$19)-1))&gt;0,$C$12*(1-$C$28*(EXP(A160/$C$19)-1)),0),IF($C$32*(1-$C$30*(EXP((A160-$C$21)/$C$20)-1))&gt;0,$C$32*(1-$C$30*(EXP((A160-$C$21)/$C$20)-1)),0))</f>
        <v>0</v>
      </c>
      <c r="G160" s="76">
        <f>IF(A160&lt;=$C$21,($C$5-$C$8)*(F160/$C$12)^(1/$C$11)+$C$8, ($C$31-$C$8)*(F160/$C$32)^(1/$C$11)+$C$8)</f>
        <v>0</v>
      </c>
      <c r="H160" s="77">
        <f t="shared" si="6"/>
        <v>112000</v>
      </c>
      <c r="I160" s="77">
        <f t="shared" si="7"/>
        <v>120000</v>
      </c>
    </row>
    <row r="161" spans="1:9" x14ac:dyDescent="0.25">
      <c r="A161" s="111">
        <f t="shared" si="8"/>
        <v>117000</v>
      </c>
      <c r="B161" s="65"/>
      <c r="D161" s="73"/>
      <c r="E161" s="74">
        <f t="shared" si="5"/>
        <v>107.83170466763647</v>
      </c>
      <c r="F161" s="75">
        <f>IF(A161&lt;=$C$21,IF($C$12*(1-$C$28*(EXP(A161/$C$19)-1))&gt;0,$C$12*(1-$C$28*(EXP(A161/$C$19)-1)),0),IF($C$32*(1-$C$30*(EXP((A161-$C$21)/$C$20)-1))&gt;0,$C$32*(1-$C$30*(EXP((A161-$C$21)/$C$20)-1)),0))</f>
        <v>0</v>
      </c>
      <c r="G161" s="76">
        <f>IF(A161&lt;=$C$21,($C$5-$C$8)*(F161/$C$12)^(1/$C$11)+$C$8, ($C$31-$C$8)*(F161/$C$32)^(1/$C$11)+$C$8)</f>
        <v>0</v>
      </c>
      <c r="H161" s="77">
        <f t="shared" si="6"/>
        <v>113000</v>
      </c>
      <c r="I161" s="77">
        <f t="shared" si="7"/>
        <v>121000</v>
      </c>
    </row>
    <row r="162" spans="1:9" x14ac:dyDescent="0.25">
      <c r="A162" s="111">
        <f t="shared" si="8"/>
        <v>118000</v>
      </c>
      <c r="B162" s="65"/>
      <c r="D162" s="73"/>
      <c r="E162" s="74">
        <f t="shared" si="5"/>
        <v>105.29460653139355</v>
      </c>
      <c r="F162" s="75">
        <f>IF(A162&lt;=$C$21,IF($C$12*(1-$C$28*(EXP(A162/$C$19)-1))&gt;0,$C$12*(1-$C$28*(EXP(A162/$C$19)-1)),0),IF($C$32*(1-$C$30*(EXP((A162-$C$21)/$C$20)-1))&gt;0,$C$32*(1-$C$30*(EXP((A162-$C$21)/$C$20)-1)),0))</f>
        <v>0</v>
      </c>
      <c r="G162" s="76">
        <f>IF(A162&lt;=$C$21,($C$5-$C$8)*(F162/$C$12)^(1/$C$11)+$C$8, ($C$31-$C$8)*(F162/$C$32)^(1/$C$11)+$C$8)</f>
        <v>0</v>
      </c>
      <c r="H162" s="77">
        <f t="shared" si="6"/>
        <v>114000</v>
      </c>
      <c r="I162" s="77">
        <f t="shared" si="7"/>
        <v>122000</v>
      </c>
    </row>
    <row r="163" spans="1:9" x14ac:dyDescent="0.25">
      <c r="A163" s="111">
        <f t="shared" si="8"/>
        <v>119000</v>
      </c>
      <c r="B163" s="65"/>
      <c r="D163" s="73"/>
      <c r="E163" s="74">
        <f t="shared" ref="E163:E170" si="9">IF(A163&lt;=$C$21,$C$17*EXP(-A163/$C$19),$C$18*EXP(-(A163-$C$21)/$C$20))</f>
        <v>102.8172020350942</v>
      </c>
      <c r="F163" s="75">
        <f>IF(A163&lt;=$C$21,IF($C$12*(1-$C$28*(EXP(A163/$C$19)-1))&gt;0,$C$12*(1-$C$28*(EXP(A163/$C$19)-1)),0),IF($C$32*(1-$C$30*(EXP((A163-$C$21)/$C$20)-1))&gt;0,$C$32*(1-$C$30*(EXP((A163-$C$21)/$C$20)-1)),0))</f>
        <v>0</v>
      </c>
      <c r="G163" s="76">
        <f t="shared" ref="G163:G170" si="10">IF(A163&lt;=$C$21,($C$5-$C$8)*(F163/$C$12)^(1/$C$11)+$C$8, ($C$31-$C$8)*(F163/$C$32)^(1/$C$11)+$C$8)</f>
        <v>0</v>
      </c>
      <c r="H163" s="77">
        <f t="shared" ref="H163:H170" si="11">A163-$C$6/2</f>
        <v>115000</v>
      </c>
      <c r="I163" s="77">
        <f t="shared" ref="I163:I170" si="12">A163+$C$6/2</f>
        <v>123000</v>
      </c>
    </row>
    <row r="164" spans="1:9" x14ac:dyDescent="0.25">
      <c r="A164" s="111">
        <f t="shared" si="8"/>
        <v>120000</v>
      </c>
      <c r="B164" s="65"/>
      <c r="D164" s="73"/>
      <c r="E164" s="74">
        <f t="shared" si="9"/>
        <v>100.39808668807288</v>
      </c>
      <c r="F164" s="75">
        <f t="shared" ref="F164:F170" si="13">IF(A164&lt;=$C$21,IF($C$12*(1-$C$28*(EXP(A164/$C$19)-1))&gt;0,$C$12*(1-$C$28*(EXP(A164/$C$19)-1)),0),IF($C$32*(1-$C$30*(EXP((A164-$C$21)/$C$20)-1))&gt;0,$C$32*(1-$C$30*(EXP((A164-$C$21)/$C$20)-1)),0))</f>
        <v>0</v>
      </c>
      <c r="G164" s="76">
        <f t="shared" si="10"/>
        <v>0</v>
      </c>
      <c r="H164" s="77">
        <f t="shared" si="11"/>
        <v>116000</v>
      </c>
      <c r="I164" s="77">
        <f t="shared" si="12"/>
        <v>124000</v>
      </c>
    </row>
    <row r="165" spans="1:9" x14ac:dyDescent="0.25">
      <c r="A165" s="111">
        <f t="shared" si="8"/>
        <v>121000</v>
      </c>
      <c r="B165" s="65"/>
      <c r="D165" s="73"/>
      <c r="E165" s="74">
        <f t="shared" si="9"/>
        <v>98.035889044960669</v>
      </c>
      <c r="F165" s="75">
        <f t="shared" si="13"/>
        <v>0</v>
      </c>
      <c r="G165" s="76">
        <f t="shared" si="10"/>
        <v>0</v>
      </c>
      <c r="H165" s="77">
        <f t="shared" si="11"/>
        <v>117000</v>
      </c>
      <c r="I165" s="77">
        <f t="shared" si="12"/>
        <v>125000</v>
      </c>
    </row>
    <row r="166" spans="1:9" x14ac:dyDescent="0.25">
      <c r="A166" s="111">
        <f t="shared" si="8"/>
        <v>122000</v>
      </c>
      <c r="B166" s="65"/>
      <c r="D166" s="73"/>
      <c r="E166" s="74">
        <f t="shared" si="9"/>
        <v>95.729269928184877</v>
      </c>
      <c r="F166" s="75">
        <f t="shared" si="13"/>
        <v>0</v>
      </c>
      <c r="G166" s="76">
        <f t="shared" si="10"/>
        <v>0</v>
      </c>
      <c r="H166" s="77">
        <f t="shared" si="11"/>
        <v>118000</v>
      </c>
      <c r="I166" s="77">
        <f t="shared" si="12"/>
        <v>126000</v>
      </c>
    </row>
    <row r="167" spans="1:9" x14ac:dyDescent="0.25">
      <c r="A167" s="111">
        <f t="shared" si="8"/>
        <v>123000</v>
      </c>
      <c r="B167" s="65"/>
      <c r="D167" s="73"/>
      <c r="E167" s="74">
        <f t="shared" si="9"/>
        <v>93.476921668762571</v>
      </c>
      <c r="F167" s="75">
        <f t="shared" si="13"/>
        <v>0</v>
      </c>
      <c r="G167" s="76">
        <f t="shared" si="10"/>
        <v>0</v>
      </c>
      <c r="H167" s="77">
        <f t="shared" si="11"/>
        <v>119000</v>
      </c>
      <c r="I167" s="77">
        <f t="shared" si="12"/>
        <v>127000</v>
      </c>
    </row>
    <row r="168" spans="1:9" x14ac:dyDescent="0.25">
      <c r="A168" s="111">
        <f t="shared" si="8"/>
        <v>124000</v>
      </c>
      <c r="B168" s="65"/>
      <c r="D168" s="73"/>
      <c r="E168" s="74">
        <f t="shared" si="9"/>
        <v>91.277567364956212</v>
      </c>
      <c r="F168" s="75">
        <f t="shared" si="13"/>
        <v>0</v>
      </c>
      <c r="G168" s="76">
        <f t="shared" si="10"/>
        <v>0</v>
      </c>
      <c r="H168" s="77">
        <f t="shared" si="11"/>
        <v>120000</v>
      </c>
      <c r="I168" s="77">
        <f t="shared" si="12"/>
        <v>128000</v>
      </c>
    </row>
    <row r="169" spans="1:9" x14ac:dyDescent="0.25">
      <c r="A169" s="111">
        <f t="shared" si="8"/>
        <v>125000</v>
      </c>
      <c r="B169" s="65"/>
      <c r="D169" s="73"/>
      <c r="E169" s="74">
        <f t="shared" si="9"/>
        <v>89.129960158372555</v>
      </c>
      <c r="F169" s="75">
        <f t="shared" si="13"/>
        <v>0</v>
      </c>
      <c r="G169" s="76">
        <f t="shared" si="10"/>
        <v>0</v>
      </c>
      <c r="H169" s="77">
        <f t="shared" si="11"/>
        <v>121000</v>
      </c>
      <c r="I169" s="77">
        <f t="shared" si="12"/>
        <v>129000</v>
      </c>
    </row>
    <row r="170" spans="1:9" ht="15.75" thickBot="1" x14ac:dyDescent="0.3">
      <c r="A170" s="112">
        <f t="shared" si="8"/>
        <v>126000</v>
      </c>
      <c r="B170" s="81"/>
      <c r="C170" s="27"/>
      <c r="D170" s="82"/>
      <c r="E170" s="83">
        <f t="shared" si="9"/>
        <v>87.032882527093292</v>
      </c>
      <c r="F170" s="84">
        <f t="shared" si="13"/>
        <v>0</v>
      </c>
      <c r="G170" s="85">
        <f t="shared" si="10"/>
        <v>0</v>
      </c>
      <c r="H170" s="86">
        <f t="shared" si="11"/>
        <v>122000</v>
      </c>
      <c r="I170" s="86">
        <f t="shared" si="12"/>
        <v>130000</v>
      </c>
    </row>
    <row r="171" spans="1:9" x14ac:dyDescent="0.25">
      <c r="B171" s="67"/>
      <c r="C171" s="67"/>
      <c r="D171" s="67"/>
    </row>
  </sheetData>
  <mergeCells count="7">
    <mergeCell ref="F28:I32"/>
    <mergeCell ref="A3:D3"/>
    <mergeCell ref="F3:I3"/>
    <mergeCell ref="A10:D10"/>
    <mergeCell ref="A16:D16"/>
    <mergeCell ref="A27:D27"/>
    <mergeCell ref="F27:I2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R28" sqref="R28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68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35</v>
      </c>
      <c r="D5" s="17" t="s">
        <v>13</v>
      </c>
      <c r="F5" s="115">
        <v>16600</v>
      </c>
      <c r="G5" s="116">
        <v>19.61</v>
      </c>
      <c r="H5" s="109">
        <v>1800</v>
      </c>
      <c r="I5" s="107">
        <v>29.29</v>
      </c>
      <c r="Q5" s="13"/>
    </row>
    <row r="6" spans="1:17" x14ac:dyDescent="0.25">
      <c r="A6" s="20" t="s">
        <v>21</v>
      </c>
      <c r="B6" s="15" t="s">
        <v>22</v>
      </c>
      <c r="C6" s="16">
        <v>9000</v>
      </c>
      <c r="D6" s="17" t="s">
        <v>7</v>
      </c>
      <c r="F6" s="44">
        <v>18100</v>
      </c>
      <c r="G6" s="19">
        <v>16.899999999999999</v>
      </c>
      <c r="H6" s="18">
        <v>6400</v>
      </c>
      <c r="I6" s="108">
        <v>23.29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2.6</v>
      </c>
      <c r="D7" s="17" t="s">
        <v>7</v>
      </c>
      <c r="F7" s="44">
        <v>20600</v>
      </c>
      <c r="G7" s="19"/>
      <c r="H7" s="18">
        <v>7150</v>
      </c>
      <c r="I7" s="108">
        <v>23.5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22700</v>
      </c>
      <c r="G8" s="19">
        <v>10.199999999999999</v>
      </c>
      <c r="H8" s="18">
        <v>7900</v>
      </c>
      <c r="I8" s="108">
        <v>20.14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27100</v>
      </c>
      <c r="G9" s="19">
        <v>5</v>
      </c>
      <c r="H9" s="18">
        <v>11700</v>
      </c>
      <c r="I9" s="108">
        <v>13.11</v>
      </c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29200</v>
      </c>
      <c r="G10" s="35">
        <v>4.0999999999999996</v>
      </c>
      <c r="H10" s="18">
        <v>14100</v>
      </c>
      <c r="I10" s="108">
        <v>9.5500000000000007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0.2</v>
      </c>
      <c r="D11" s="30"/>
      <c r="F11" s="44">
        <v>31700</v>
      </c>
      <c r="G11" s="19">
        <v>2.2999999999999998</v>
      </c>
      <c r="H11" s="18">
        <v>15000</v>
      </c>
      <c r="I11" s="108">
        <v>7.88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30</v>
      </c>
      <c r="D12" s="34" t="s">
        <v>37</v>
      </c>
      <c r="F12" s="18">
        <v>36200</v>
      </c>
      <c r="G12" s="19">
        <v>1.42</v>
      </c>
      <c r="H12" s="18">
        <v>16600</v>
      </c>
      <c r="I12" s="19">
        <v>7.35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4</v>
      </c>
      <c r="D13" s="17" t="s">
        <v>31</v>
      </c>
      <c r="F13" s="18">
        <v>38700</v>
      </c>
      <c r="G13" s="19">
        <v>1.0900000000000001</v>
      </c>
      <c r="H13" s="18">
        <v>18100</v>
      </c>
      <c r="I13" s="19">
        <v>4.97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7.5</v>
      </c>
      <c r="D14" s="40" t="s">
        <v>34</v>
      </c>
      <c r="F14" s="18">
        <v>40100</v>
      </c>
      <c r="G14" s="19">
        <v>1</v>
      </c>
      <c r="H14" s="18">
        <v>20600</v>
      </c>
      <c r="I14" s="35">
        <v>4.63</v>
      </c>
      <c r="K14" s="21"/>
      <c r="L14" s="21"/>
      <c r="M14" s="21"/>
    </row>
    <row r="15" spans="1:17" ht="15.75" thickBot="1" x14ac:dyDescent="0.3">
      <c r="A15" s="21"/>
      <c r="F15" s="18">
        <v>41900</v>
      </c>
      <c r="G15" s="19">
        <v>0.98</v>
      </c>
      <c r="H15" s="18">
        <v>22700</v>
      </c>
      <c r="I15" s="35">
        <v>2.79</v>
      </c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>
        <v>44700</v>
      </c>
      <c r="G16" s="19">
        <v>0.74</v>
      </c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8100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1252.5699428489638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7500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42000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14000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2.9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2.4691358024691357E-2</v>
      </c>
      <c r="D25" s="30"/>
      <c r="F25" s="141"/>
      <c r="G25" s="142"/>
      <c r="H25" s="142"/>
      <c r="I25" s="143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6.4876472683896909</v>
      </c>
      <c r="D26" s="54" t="s">
        <v>34</v>
      </c>
      <c r="F26" s="144"/>
      <c r="G26" s="145"/>
      <c r="H26" s="145"/>
      <c r="I26" s="146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1.033689418771272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16.951099544406159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25.950589073558763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89287.728683196969</v>
      </c>
      <c r="F32" s="70">
        <f>IF(A32&lt;=$C$21,IF($C$12*(1-$C$25*(EXP(A32/$C$19)-1))&gt;0,$C$12*(1-$C$25*(EXP(A32/$C$19)-1)),0),IF($C$29*(1-$C$27*(EXP((A32-$C$21)/$C$20)-1))&gt;0,$C$29*(1-$C$27*(EXP((A32-$C$21)/$C$20)-1)),0))</f>
        <v>30.673542256822657</v>
      </c>
      <c r="G32" s="71">
        <f t="shared" ref="G32:G95" si="1">IF(A32&lt;=$C$21,($C$5-$C$8)*(F32/$C$12)^(1/$C$11)+$C$8, ($C$28-$C$8)*(F32/$C$29)^(1/$C$11)+$C$8)</f>
        <v>39.109425118519511</v>
      </c>
      <c r="H32" s="72">
        <f t="shared" ref="H32:H95" si="2">A32-$C$6/2</f>
        <v>-22500</v>
      </c>
      <c r="I32" s="72">
        <f t="shared" ref="I32:I95" si="3">A32+$C$6/2</f>
        <v>-13500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23535.989749744211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30.485812009729322</v>
      </c>
      <c r="G33" s="76">
        <f t="shared" si="1"/>
        <v>37.927184725631022</v>
      </c>
      <c r="H33" s="77">
        <f t="shared" si="2"/>
        <v>-12500</v>
      </c>
      <c r="I33" s="77">
        <f t="shared" si="3"/>
        <v>-3500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20598.070266244431</v>
      </c>
      <c r="F34" s="75">
        <f t="shared" si="5"/>
        <v>30.449451317875109</v>
      </c>
      <c r="G34" s="76">
        <f t="shared" si="1"/>
        <v>37.701543209659839</v>
      </c>
      <c r="H34" s="77">
        <f t="shared" si="2"/>
        <v>-11500</v>
      </c>
      <c r="I34" s="77">
        <f t="shared" si="3"/>
        <v>-2500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18026.881520788989</v>
      </c>
      <c r="F35" s="75">
        <f t="shared" si="5"/>
        <v>30.407904471024278</v>
      </c>
      <c r="G35" s="76">
        <f t="shared" si="1"/>
        <v>37.445034225435933</v>
      </c>
      <c r="H35" s="77">
        <f t="shared" si="2"/>
        <v>-10500</v>
      </c>
      <c r="I35" s="77">
        <f t="shared" si="3"/>
        <v>-1500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15776.645732542873</v>
      </c>
      <c r="F36" s="75">
        <f t="shared" si="5"/>
        <v>30.360431763679564</v>
      </c>
      <c r="G36" s="76">
        <f t="shared" si="1"/>
        <v>37.153650221492406</v>
      </c>
      <c r="H36" s="77">
        <f t="shared" si="2"/>
        <v>-9500</v>
      </c>
      <c r="I36" s="77">
        <f t="shared" si="3"/>
        <v>-500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13807.299409114301</v>
      </c>
      <c r="F37" s="75">
        <f t="shared" si="5"/>
        <v>30.306187985548128</v>
      </c>
      <c r="G37" s="76">
        <f t="shared" si="1"/>
        <v>36.822929347210042</v>
      </c>
      <c r="H37" s="77">
        <f t="shared" si="2"/>
        <v>-8500</v>
      </c>
      <c r="I37" s="77">
        <f t="shared" si="3"/>
        <v>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12083.780050894289</v>
      </c>
      <c r="F38" s="75">
        <f t="shared" si="5"/>
        <v>30.244207373306931</v>
      </c>
      <c r="G38" s="76">
        <f t="shared" si="1"/>
        <v>36.447924831767601</v>
      </c>
      <c r="H38" s="77">
        <f t="shared" si="2"/>
        <v>-7500</v>
      </c>
      <c r="I38" s="77">
        <f t="shared" si="3"/>
        <v>1500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10575.401893726113</v>
      </c>
      <c r="F39" s="75">
        <f t="shared" si="5"/>
        <v>30.173386416026183</v>
      </c>
      <c r="G39" s="76">
        <f t="shared" si="1"/>
        <v>36.023179632995728</v>
      </c>
      <c r="H39" s="77">
        <f t="shared" si="2"/>
        <v>-6500</v>
      </c>
      <c r="I39" s="77">
        <f t="shared" si="3"/>
        <v>2500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9255.3095755453542</v>
      </c>
      <c r="F40" s="75">
        <f t="shared" si="5"/>
        <v>30.092464208116336</v>
      </c>
      <c r="G40" s="76">
        <f t="shared" si="1"/>
        <v>35.542709666846619</v>
      </c>
      <c r="H40" s="77">
        <f t="shared" si="2"/>
        <v>-5500</v>
      </c>
      <c r="I40" s="77">
        <f t="shared" si="3"/>
        <v>3500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8100</v>
      </c>
      <c r="F41" s="75">
        <f t="shared" si="5"/>
        <v>30</v>
      </c>
      <c r="G41" s="76">
        <f t="shared" si="1"/>
        <v>35</v>
      </c>
      <c r="H41" s="77">
        <f t="shared" si="2"/>
        <v>-4500</v>
      </c>
      <c r="I41" s="77">
        <f t="shared" si="3"/>
        <v>4500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7088.9038842478749</v>
      </c>
      <c r="F42" s="75">
        <f t="shared" si="5"/>
        <v>29.894347546817983</v>
      </c>
      <c r="G42" s="76">
        <f t="shared" si="1"/>
        <v>34.388019711499197</v>
      </c>
      <c r="H42" s="77">
        <f t="shared" si="2"/>
        <v>-3500</v>
      </c>
      <c r="I42" s="77">
        <f t="shared" si="3"/>
        <v>5500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6204.0195407536539</v>
      </c>
      <c r="F43" s="75">
        <f t="shared" si="5"/>
        <v>29.773625798470405</v>
      </c>
      <c r="G43" s="76">
        <f t="shared" si="1"/>
        <v>33.699262732307524</v>
      </c>
      <c r="H43" s="77">
        <f t="shared" si="2"/>
        <v>-2500</v>
      </c>
      <c r="I43" s="77">
        <f t="shared" si="3"/>
        <v>6500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5429.5923728886783</v>
      </c>
      <c r="F44" s="75">
        <f t="shared" si="5"/>
        <v>29.635685409154611</v>
      </c>
      <c r="G44" s="76">
        <f t="shared" si="1"/>
        <v>32.925823867749592</v>
      </c>
      <c r="H44" s="77">
        <f t="shared" si="2"/>
        <v>-1500</v>
      </c>
      <c r="I44" s="77">
        <f t="shared" si="3"/>
        <v>7500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4751.834378031258</v>
      </c>
      <c r="F45" s="75">
        <f t="shared" si="5"/>
        <v>29.478070470131293</v>
      </c>
      <c r="G45" s="76">
        <f t="shared" si="1"/>
        <v>32.059521381753918</v>
      </c>
      <c r="H45" s="77">
        <f t="shared" si="2"/>
        <v>-500</v>
      </c>
      <c r="I45" s="77">
        <f t="shared" si="3"/>
        <v>8500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4158.6786641639956</v>
      </c>
      <c r="F46" s="75">
        <f t="shared" si="5"/>
        <v>29.297974784403944</v>
      </c>
      <c r="G46" s="76">
        <f t="shared" si="1"/>
        <v>31.092079908104189</v>
      </c>
      <c r="H46" s="77">
        <f t="shared" si="2"/>
        <v>500</v>
      </c>
      <c r="I46" s="77">
        <f t="shared" si="3"/>
        <v>9500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3639.5646093494947</v>
      </c>
      <c r="F47" s="75">
        <f t="shared" si="5"/>
        <v>29.092191904820396</v>
      </c>
      <c r="G47" s="76">
        <f t="shared" si="1"/>
        <v>30.015389904336448</v>
      </c>
      <c r="H47" s="77">
        <f t="shared" si="2"/>
        <v>1500</v>
      </c>
      <c r="I47" s="77">
        <f t="shared" si="3"/>
        <v>10500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3185.2498390356459</v>
      </c>
      <c r="F48" s="75">
        <f t="shared" si="5"/>
        <v>28.857058046068182</v>
      </c>
      <c r="G48" s="76">
        <f t="shared" si="1"/>
        <v>28.821862100956231</v>
      </c>
      <c r="H48" s="77">
        <f t="shared" si="2"/>
        <v>2500</v>
      </c>
      <c r="I48" s="77">
        <f t="shared" si="3"/>
        <v>11500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2787.6456736098403</v>
      </c>
      <c r="F49" s="75">
        <f t="shared" si="5"/>
        <v>28.588386854161481</v>
      </c>
      <c r="G49" s="76">
        <f t="shared" si="1"/>
        <v>27.504896950439001</v>
      </c>
      <c r="H49" s="77">
        <f t="shared" si="2"/>
        <v>3500</v>
      </c>
      <c r="I49" s="77">
        <f t="shared" si="3"/>
        <v>12500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2439.6731164888374</v>
      </c>
      <c r="F50" s="75">
        <f t="shared" si="5"/>
        <v>28.281394872047002</v>
      </c>
      <c r="G50" s="76">
        <f t="shared" si="1"/>
        <v>26.059489193953645</v>
      </c>
      <c r="H50" s="77">
        <f t="shared" si="2"/>
        <v>4500</v>
      </c>
      <c r="I50" s="77">
        <f t="shared" si="3"/>
        <v>13500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2135.1368187373869</v>
      </c>
      <c r="F51" s="75">
        <f t="shared" si="5"/>
        <v>27.930616374308759</v>
      </c>
      <c r="G51" s="76">
        <f t="shared" si="1"/>
        <v>24.482985194862824</v>
      </c>
      <c r="H51" s="77">
        <f t="shared" si="2"/>
        <v>5500</v>
      </c>
      <c r="I51" s="77">
        <f t="shared" si="3"/>
        <v>14500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1868.614776265199</v>
      </c>
      <c r="F52" s="75">
        <f t="shared" si="5"/>
        <v>27.529806054677625</v>
      </c>
      <c r="G52" s="76">
        <f t="shared" si="1"/>
        <v>22.776003974232214</v>
      </c>
      <c r="H52" s="77">
        <f t="shared" si="2"/>
        <v>6500</v>
      </c>
      <c r="I52" s="77">
        <f t="shared" si="3"/>
        <v>15500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1635.3617957567087</v>
      </c>
      <c r="F53" s="75">
        <f t="shared" si="5"/>
        <v>27.071827833781398</v>
      </c>
      <c r="G53" s="76">
        <f t="shared" si="1"/>
        <v>20.94351961696497</v>
      </c>
      <c r="H53" s="77">
        <f t="shared" si="2"/>
        <v>7500</v>
      </c>
      <c r="I53" s="77">
        <f t="shared" si="3"/>
        <v>16500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1431.2250106284337</v>
      </c>
      <c r="F54" s="75">
        <f t="shared" si="5"/>
        <v>26.548527807453979</v>
      </c>
      <c r="G54" s="76">
        <f t="shared" si="1"/>
        <v>18.996079862723001</v>
      </c>
      <c r="H54" s="77">
        <f t="shared" si="2"/>
        <v>8500</v>
      </c>
      <c r="I54" s="77">
        <f t="shared" si="3"/>
        <v>17500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1252.5699428489638</v>
      </c>
      <c r="F55" s="75">
        <f t="shared" si="5"/>
        <v>25.950589073558763</v>
      </c>
      <c r="G55" s="76">
        <f t="shared" si="1"/>
        <v>16.951099544406159</v>
      </c>
      <c r="H55" s="77">
        <f t="shared" si="2"/>
        <v>9500</v>
      </c>
      <c r="I55" s="77">
        <f t="shared" si="3"/>
        <v>18500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1223.0990847436317</v>
      </c>
      <c r="F56" s="75">
        <f t="shared" si="5"/>
        <v>25.304238063779099</v>
      </c>
      <c r="G56" s="76">
        <f t="shared" si="1"/>
        <v>14.942666191382857</v>
      </c>
      <c r="H56" s="77">
        <f t="shared" si="2"/>
        <v>10500</v>
      </c>
      <c r="I56" s="77">
        <f t="shared" si="3"/>
        <v>19500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1194.3216262224289</v>
      </c>
      <c r="F57" s="75">
        <f t="shared" si="5"/>
        <v>24.642313075461598</v>
      </c>
      <c r="G57" s="76">
        <f t="shared" si="1"/>
        <v>13.087874600468799</v>
      </c>
      <c r="H57" s="77">
        <f t="shared" si="2"/>
        <v>11500</v>
      </c>
      <c r="I57" s="77">
        <f t="shared" si="3"/>
        <v>20500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1166.2212527626652</v>
      </c>
      <c r="F58" s="75">
        <f t="shared" si="5"/>
        <v>23.964438849956025</v>
      </c>
      <c r="G58" s="76">
        <f t="shared" si="1"/>
        <v>11.384083981009971</v>
      </c>
      <c r="H58" s="77">
        <f t="shared" si="2"/>
        <v>12500</v>
      </c>
      <c r="I58" s="77">
        <f t="shared" si="3"/>
        <v>21500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1138.7820336948516</v>
      </c>
      <c r="F59" s="75">
        <f t="shared" si="5"/>
        <v>23.270231086667351</v>
      </c>
      <c r="G59" s="76">
        <f t="shared" si="1"/>
        <v>9.8280023409227741</v>
      </c>
      <c r="H59" s="77">
        <f t="shared" si="2"/>
        <v>13500</v>
      </c>
      <c r="I59" s="77">
        <f t="shared" si="3"/>
        <v>22500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1111.9884131712836</v>
      </c>
      <c r="F60" s="75">
        <f t="shared" si="5"/>
        <v>22.55929622518795</v>
      </c>
      <c r="G60" s="76">
        <f t="shared" si="1"/>
        <v>8.4156856635530026</v>
      </c>
      <c r="H60" s="77">
        <f t="shared" si="2"/>
        <v>14500</v>
      </c>
      <c r="I60" s="77">
        <f t="shared" si="3"/>
        <v>23500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1085.8252013471147</v>
      </c>
      <c r="F61" s="75">
        <f t="shared" si="5"/>
        <v>21.83123122218025</v>
      </c>
      <c r="G61" s="76">
        <f t="shared" si="1"/>
        <v>7.1425438925443245</v>
      </c>
      <c r="H61" s="77">
        <f t="shared" si="2"/>
        <v>15500</v>
      </c>
      <c r="I61" s="77">
        <f t="shared" si="3"/>
        <v>24500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1060.2775657689288</v>
      </c>
      <c r="F62" s="75">
        <f t="shared" si="5"/>
        <v>21.085623322883325</v>
      </c>
      <c r="G62" s="76">
        <f t="shared" si="1"/>
        <v>6.0033545154759702</v>
      </c>
      <c r="H62" s="77">
        <f t="shared" si="2"/>
        <v>16500</v>
      </c>
      <c r="I62" s="77">
        <f t="shared" si="3"/>
        <v>25500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1035.3310229659207</v>
      </c>
      <c r="F63" s="75">
        <f t="shared" si="5"/>
        <v>20.322049827113894</v>
      </c>
      <c r="G63" s="76">
        <f t="shared" si="1"/>
        <v>4.9922845362193593</v>
      </c>
      <c r="H63" s="77">
        <f t="shared" si="2"/>
        <v>17500</v>
      </c>
      <c r="I63" s="77">
        <f t="shared" si="3"/>
        <v>26500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1010.9714302389249</v>
      </c>
      <c r="F64" s="75">
        <f t="shared" si="5"/>
        <v>19.540077849629032</v>
      </c>
      <c r="G64" s="76">
        <f t="shared" si="1"/>
        <v>4.1029216060929947</v>
      </c>
      <c r="H64" s="77">
        <f t="shared" si="2"/>
        <v>18500</v>
      </c>
      <c r="I64" s="77">
        <f t="shared" si="3"/>
        <v>27500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987.18497764263361</v>
      </c>
      <c r="F65" s="75">
        <f t="shared" si="5"/>
        <v>18.739264074714789</v>
      </c>
      <c r="G65" s="76">
        <f t="shared" si="1"/>
        <v>3.3283150399028987</v>
      </c>
      <c r="H65" s="77">
        <f t="shared" si="2"/>
        <v>19500</v>
      </c>
      <c r="I65" s="77">
        <f t="shared" si="3"/>
        <v>28500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963.95818015645955</v>
      </c>
      <c r="F66" s="75">
        <f t="shared" si="5"/>
        <v>17.919154504861552</v>
      </c>
      <c r="G66" s="76">
        <f t="shared" si="1"/>
        <v>2.6610273688179422</v>
      </c>
      <c r="H66" s="77">
        <f t="shared" si="2"/>
        <v>20500</v>
      </c>
      <c r="I66" s="77">
        <f t="shared" si="3"/>
        <v>29500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941.27787003960498</v>
      </c>
      <c r="F67" s="75">
        <f t="shared" si="5"/>
        <v>17.079284203383665</v>
      </c>
      <c r="G67" s="76">
        <f t="shared" si="1"/>
        <v>2.0931969705953124</v>
      </c>
      <c r="H67" s="77">
        <f t="shared" si="2"/>
        <v>21500</v>
      </c>
      <c r="I67" s="77">
        <f t="shared" si="3"/>
        <v>30500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919.13118936600404</v>
      </c>
      <c r="F68" s="75">
        <f t="shared" si="5"/>
        <v>16.219177030837454</v>
      </c>
      <c r="G68" s="76">
        <f t="shared" si="1"/>
        <v>1.616612160483454</v>
      </c>
      <c r="H68" s="77">
        <f t="shared" si="2"/>
        <v>22500</v>
      </c>
      <c r="I68" s="77">
        <f t="shared" si="3"/>
        <v>31500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897.50558273490435</v>
      </c>
      <c r="F69" s="75">
        <f t="shared" si="5"/>
        <v>15.338345375088155</v>
      </c>
      <c r="G69" s="76">
        <f t="shared" si="1"/>
        <v>1.2227969132107064</v>
      </c>
      <c r="H69" s="77">
        <f t="shared" si="2"/>
        <v>23500</v>
      </c>
      <c r="I69" s="77">
        <f t="shared" si="3"/>
        <v>32500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876.38879015295652</v>
      </c>
      <c r="F70" s="75">
        <f t="shared" si="5"/>
        <v>14.436289874872717</v>
      </c>
      <c r="G70" s="76">
        <f t="shared" si="1"/>
        <v>0.90310810607793324</v>
      </c>
      <c r="H70" s="77">
        <f t="shared" si="2"/>
        <v>24500</v>
      </c>
      <c r="I70" s="77">
        <f t="shared" si="3"/>
        <v>33500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855.76884008377635</v>
      </c>
      <c r="F71" s="75">
        <f t="shared" si="5"/>
        <v>13.512499136701841</v>
      </c>
      <c r="G71" s="76">
        <f t="shared" si="1"/>
        <v>0.64884381153171988</v>
      </c>
      <c r="H71" s="77">
        <f t="shared" si="2"/>
        <v>25500</v>
      </c>
      <c r="I71" s="77">
        <f t="shared" si="3"/>
        <v>34500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835.63404266103873</v>
      </c>
      <c r="F72" s="75">
        <f t="shared" si="5"/>
        <v>12.566449444940654</v>
      </c>
      <c r="G72" s="76">
        <f t="shared" si="1"/>
        <v>0.4513617085574263</v>
      </c>
      <c r="H72" s="77">
        <f t="shared" si="2"/>
        <v>26500</v>
      </c>
      <c r="I72" s="77">
        <f t="shared" si="3"/>
        <v>35500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815.97298306125708</v>
      </c>
      <c r="F73" s="75">
        <f t="shared" si="5"/>
        <v>11.597604464903768</v>
      </c>
      <c r="G73" s="76">
        <f t="shared" si="1"/>
        <v>0.30220610692542799</v>
      </c>
      <c r="H73" s="77">
        <f t="shared" si="2"/>
        <v>27500</v>
      </c>
      <c r="I73" s="77">
        <f t="shared" si="3"/>
        <v>36500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796.77451503248813</v>
      </c>
      <c r="F74" s="75">
        <f t="shared" si="5"/>
        <v>10.605414938796251</v>
      </c>
      <c r="G74" s="76">
        <f t="shared" si="1"/>
        <v>0.19324136472327513</v>
      </c>
      <c r="H74" s="77">
        <f t="shared" si="2"/>
        <v>28500</v>
      </c>
      <c r="I74" s="77">
        <f t="shared" si="3"/>
        <v>37500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778.02775457529674</v>
      </c>
      <c r="F75" s="75">
        <f t="shared" si="5"/>
        <v>9.589318374328359</v>
      </c>
      <c r="G75" s="76">
        <f t="shared" si="1"/>
        <v>0.11678860205014935</v>
      </c>
      <c r="H75" s="77">
        <f t="shared" si="2"/>
        <v>29500</v>
      </c>
      <c r="I75" s="77">
        <f t="shared" si="3"/>
        <v>38500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759.72207377239761</v>
      </c>
      <c r="F76" s="75">
        <f t="shared" si="5"/>
        <v>8.5487387258272332</v>
      </c>
      <c r="G76" s="76">
        <f t="shared" si="1"/>
        <v>6.5761542386784735E-2</v>
      </c>
      <c r="H76" s="77">
        <f t="shared" si="2"/>
        <v>30500</v>
      </c>
      <c r="I76" s="77">
        <f t="shared" si="3"/>
        <v>39500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741.84709476347302</v>
      </c>
      <c r="F77" s="75">
        <f t="shared" si="5"/>
        <v>7.4830860676649946</v>
      </c>
      <c r="G77" s="76">
        <f t="shared" si="1"/>
        <v>3.3796013309785357E-2</v>
      </c>
      <c r="H77" s="77">
        <f t="shared" si="2"/>
        <v>31500</v>
      </c>
      <c r="I77" s="77">
        <f t="shared" si="3"/>
        <v>40500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724.3926838617549</v>
      </c>
      <c r="F78" s="75">
        <f t="shared" si="5"/>
        <v>6.3917562598179858</v>
      </c>
      <c r="G78" s="76">
        <f t="shared" si="1"/>
        <v>1.5366069670483064E-2</v>
      </c>
      <c r="H78" s="77">
        <f t="shared" si="2"/>
        <v>32500</v>
      </c>
      <c r="I78" s="77">
        <f t="shared" si="3"/>
        <v>41500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707.34894580903324</v>
      </c>
      <c r="F79" s="75">
        <f t="shared" si="5"/>
        <v>5.2741306053675796</v>
      </c>
      <c r="G79" s="76">
        <f t="shared" si="1"/>
        <v>5.8778185037775942E-3</v>
      </c>
      <c r="H79" s="77">
        <f t="shared" si="2"/>
        <v>33500</v>
      </c>
      <c r="I79" s="77">
        <f t="shared" si="3"/>
        <v>42500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690.70621816583287</v>
      </c>
      <c r="F80" s="75">
        <f t="shared" si="5"/>
        <v>4.1295754997483876</v>
      </c>
      <c r="G80" s="76">
        <f t="shared" si="1"/>
        <v>1.7297718440997601E-3</v>
      </c>
      <c r="H80" s="77">
        <f t="shared" si="2"/>
        <v>34500</v>
      </c>
      <c r="I80" s="77">
        <f t="shared" si="3"/>
        <v>43500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674.45506583358303</v>
      </c>
      <c r="F81" s="75">
        <f t="shared" si="5"/>
        <v>2.9574420715450453</v>
      </c>
      <c r="G81" s="76">
        <f t="shared" si="1"/>
        <v>3.2586896727764659E-4</v>
      </c>
      <c r="H81" s="77">
        <f t="shared" si="2"/>
        <v>35500</v>
      </c>
      <c r="I81" s="77">
        <f t="shared" si="3"/>
        <v>44500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658.58627570566853</v>
      </c>
      <c r="F82" s="75">
        <f t="shared" si="5"/>
        <v>1.7570658146338909</v>
      </c>
      <c r="G82" s="76">
        <f t="shared" si="1"/>
        <v>2.4121367026266718E-5</v>
      </c>
      <c r="H82" s="77">
        <f t="shared" si="2"/>
        <v>36500</v>
      </c>
      <c r="I82" s="77">
        <f t="shared" si="3"/>
        <v>45500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643.09085144433345</v>
      </c>
      <c r="F83" s="75">
        <f t="shared" si="5"/>
        <v>0.52776621146101865</v>
      </c>
      <c r="G83" s="76">
        <f t="shared" si="1"/>
        <v>5.8975235402119656E-8</v>
      </c>
      <c r="H83" s="77">
        <f t="shared" si="2"/>
        <v>37500</v>
      </c>
      <c r="I83" s="77">
        <f t="shared" si="3"/>
        <v>46500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627.96000838047553</v>
      </c>
      <c r="F84" s="75">
        <f t="shared" si="5"/>
        <v>0</v>
      </c>
      <c r="G84" s="76">
        <f t="shared" si="1"/>
        <v>0</v>
      </c>
      <c r="H84" s="77">
        <f t="shared" si="2"/>
        <v>38500</v>
      </c>
      <c r="I84" s="77">
        <f t="shared" si="3"/>
        <v>47500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613.18516853343965</v>
      </c>
      <c r="F85" s="75">
        <f t="shared" si="5"/>
        <v>0</v>
      </c>
      <c r="G85" s="76">
        <f t="shared" si="1"/>
        <v>0</v>
      </c>
      <c r="H85" s="77">
        <f t="shared" si="2"/>
        <v>39500</v>
      </c>
      <c r="I85" s="77">
        <f t="shared" si="3"/>
        <v>48500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598.75795574798792</v>
      </c>
      <c r="F86" s="75">
        <f t="shared" si="5"/>
        <v>0</v>
      </c>
      <c r="G86" s="76">
        <f t="shared" si="1"/>
        <v>0</v>
      </c>
      <c r="H86" s="77">
        <f t="shared" si="2"/>
        <v>40500</v>
      </c>
      <c r="I86" s="77">
        <f t="shared" si="3"/>
        <v>49500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584.67019094568695</v>
      </c>
      <c r="F87" s="75">
        <f t="shared" si="5"/>
        <v>0</v>
      </c>
      <c r="G87" s="76">
        <f t="shared" si="1"/>
        <v>0</v>
      </c>
      <c r="H87" s="77">
        <f t="shared" si="2"/>
        <v>41500</v>
      </c>
      <c r="I87" s="77">
        <f t="shared" si="3"/>
        <v>50500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570.9138874880241</v>
      </c>
      <c r="F88" s="75">
        <f t="shared" si="5"/>
        <v>0</v>
      </c>
      <c r="G88" s="76">
        <f t="shared" si="1"/>
        <v>0</v>
      </c>
      <c r="H88" s="77">
        <f t="shared" si="2"/>
        <v>42500</v>
      </c>
      <c r="I88" s="77">
        <f t="shared" si="3"/>
        <v>51500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557.48124664861984</v>
      </c>
      <c r="F89" s="75">
        <f t="shared" si="5"/>
        <v>0</v>
      </c>
      <c r="G89" s="76">
        <f t="shared" si="1"/>
        <v>0</v>
      </c>
      <c r="H89" s="77">
        <f t="shared" si="2"/>
        <v>43500</v>
      </c>
      <c r="I89" s="77">
        <f t="shared" si="3"/>
        <v>52500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544.36465319197305</v>
      </c>
      <c r="F90" s="75">
        <f t="shared" si="5"/>
        <v>0</v>
      </c>
      <c r="G90" s="76">
        <f t="shared" si="1"/>
        <v>0</v>
      </c>
      <c r="H90" s="77">
        <f t="shared" si="2"/>
        <v>44500</v>
      </c>
      <c r="I90" s="77">
        <f t="shared" si="3"/>
        <v>53500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531.55667105622945</v>
      </c>
      <c r="F91" s="75">
        <f t="shared" si="5"/>
        <v>0</v>
      </c>
      <c r="G91" s="76">
        <f t="shared" si="1"/>
        <v>0</v>
      </c>
      <c r="H91" s="77">
        <f t="shared" si="2"/>
        <v>45500</v>
      </c>
      <c r="I91" s="77">
        <f t="shared" si="3"/>
        <v>54500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519.05003913752796</v>
      </c>
      <c r="F92" s="75">
        <f t="shared" si="5"/>
        <v>0</v>
      </c>
      <c r="G92" s="76">
        <f t="shared" si="1"/>
        <v>0</v>
      </c>
      <c r="H92" s="77">
        <f t="shared" si="2"/>
        <v>46500</v>
      </c>
      <c r="I92" s="77">
        <f t="shared" si="3"/>
        <v>55500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506.83766717353478</v>
      </c>
      <c r="F93" s="75">
        <f t="shared" si="5"/>
        <v>0</v>
      </c>
      <c r="G93" s="76">
        <f t="shared" si="1"/>
        <v>0</v>
      </c>
      <c r="H93" s="77">
        <f t="shared" si="2"/>
        <v>47500</v>
      </c>
      <c r="I93" s="77">
        <f t="shared" si="3"/>
        <v>56500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494.91263172382975</v>
      </c>
      <c r="F94" s="75">
        <f t="shared" si="5"/>
        <v>0</v>
      </c>
      <c r="G94" s="76">
        <f t="shared" si="1"/>
        <v>0</v>
      </c>
      <c r="H94" s="77">
        <f t="shared" si="2"/>
        <v>48500</v>
      </c>
      <c r="I94" s="77">
        <f t="shared" si="3"/>
        <v>57500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483.26817224486854</v>
      </c>
      <c r="F95" s="75">
        <f t="shared" si="5"/>
        <v>0</v>
      </c>
      <c r="G95" s="76">
        <f t="shared" si="1"/>
        <v>0</v>
      </c>
      <c r="H95" s="77">
        <f t="shared" si="2"/>
        <v>49500</v>
      </c>
      <c r="I95" s="77">
        <f t="shared" si="3"/>
        <v>58500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471.89768725729363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50500</v>
      </c>
      <c r="I96" s="77">
        <f t="shared" ref="I96:I159" si="10">A96+$C$6/2</f>
        <v>59500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460.79473060342229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51500</v>
      </c>
      <c r="I97" s="77">
        <f t="shared" si="10"/>
        <v>60500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449.95300779278983</v>
      </c>
      <c r="F98" s="75">
        <f t="shared" si="11"/>
        <v>0</v>
      </c>
      <c r="G98" s="76">
        <f t="shared" si="8"/>
        <v>0</v>
      </c>
      <c r="H98" s="77">
        <f t="shared" si="9"/>
        <v>52500</v>
      </c>
      <c r="I98" s="77">
        <f t="shared" si="10"/>
        <v>61500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439.36637243367539</v>
      </c>
      <c r="F99" s="75">
        <f t="shared" si="11"/>
        <v>0</v>
      </c>
      <c r="G99" s="76">
        <f t="shared" si="8"/>
        <v>0</v>
      </c>
      <c r="H99" s="77">
        <f t="shared" si="9"/>
        <v>53500</v>
      </c>
      <c r="I99" s="77">
        <f t="shared" si="10"/>
        <v>62500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429.02882274858871</v>
      </c>
      <c r="F100" s="75">
        <f t="shared" si="11"/>
        <v>0</v>
      </c>
      <c r="G100" s="76">
        <f t="shared" si="8"/>
        <v>0</v>
      </c>
      <c r="H100" s="77">
        <f t="shared" si="9"/>
        <v>54500</v>
      </c>
      <c r="I100" s="77">
        <f t="shared" si="10"/>
        <v>63500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418.93449817174064</v>
      </c>
      <c r="F101" s="75">
        <f t="shared" si="11"/>
        <v>0</v>
      </c>
      <c r="G101" s="76">
        <f t="shared" si="8"/>
        <v>0</v>
      </c>
      <c r="H101" s="77">
        <f t="shared" si="9"/>
        <v>55500</v>
      </c>
      <c r="I101" s="77">
        <f t="shared" si="10"/>
        <v>64500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409.07767602657066</v>
      </c>
      <c r="F102" s="75">
        <f t="shared" si="11"/>
        <v>0</v>
      </c>
      <c r="G102" s="76">
        <f t="shared" si="8"/>
        <v>0</v>
      </c>
      <c r="H102" s="77">
        <f t="shared" si="9"/>
        <v>56500</v>
      </c>
      <c r="I102" s="77">
        <f t="shared" si="10"/>
        <v>65500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399.45276828144546</v>
      </c>
      <c r="F103" s="75">
        <f t="shared" si="11"/>
        <v>0</v>
      </c>
      <c r="G103" s="76">
        <f t="shared" si="8"/>
        <v>0</v>
      </c>
      <c r="H103" s="77">
        <f t="shared" si="9"/>
        <v>57500</v>
      </c>
      <c r="I103" s="77">
        <f t="shared" si="10"/>
        <v>66500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390.05431838169068</v>
      </c>
      <c r="F104" s="75">
        <f t="shared" si="11"/>
        <v>0</v>
      </c>
      <c r="G104" s="76">
        <f t="shared" si="8"/>
        <v>0</v>
      </c>
      <c r="H104" s="77">
        <f t="shared" si="9"/>
        <v>58500</v>
      </c>
      <c r="I104" s="77">
        <f t="shared" si="10"/>
        <v>67500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380.8769981561606</v>
      </c>
      <c r="F105" s="75">
        <f t="shared" si="11"/>
        <v>0</v>
      </c>
      <c r="G105" s="76">
        <f t="shared" si="8"/>
        <v>0</v>
      </c>
      <c r="H105" s="77">
        <f t="shared" si="9"/>
        <v>59500</v>
      </c>
      <c r="I105" s="77">
        <f t="shared" si="10"/>
        <v>68500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371.91560479658955</v>
      </c>
      <c r="F106" s="75">
        <f t="shared" si="11"/>
        <v>0</v>
      </c>
      <c r="G106" s="76">
        <f t="shared" si="8"/>
        <v>0</v>
      </c>
      <c r="H106" s="77">
        <f t="shared" si="9"/>
        <v>60500</v>
      </c>
      <c r="I106" s="77">
        <f t="shared" si="10"/>
        <v>69500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363.16505790801483</v>
      </c>
      <c r="F107" s="75">
        <f t="shared" si="11"/>
        <v>0</v>
      </c>
      <c r="G107" s="76">
        <f t="shared" si="8"/>
        <v>0</v>
      </c>
      <c r="H107" s="77">
        <f t="shared" si="9"/>
        <v>61500</v>
      </c>
      <c r="I107" s="77">
        <f t="shared" si="10"/>
        <v>70500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354.62039662859883</v>
      </c>
      <c r="F108" s="75">
        <f t="shared" si="11"/>
        <v>0</v>
      </c>
      <c r="G108" s="76">
        <f t="shared" si="8"/>
        <v>0</v>
      </c>
      <c r="H108" s="77">
        <f t="shared" si="9"/>
        <v>62500</v>
      </c>
      <c r="I108" s="77">
        <f t="shared" si="10"/>
        <v>71500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346.27677681721531</v>
      </c>
      <c r="F109" s="75">
        <f t="shared" si="11"/>
        <v>0</v>
      </c>
      <c r="G109" s="76">
        <f t="shared" si="8"/>
        <v>0</v>
      </c>
      <c r="H109" s="77">
        <f t="shared" si="9"/>
        <v>63500</v>
      </c>
      <c r="I109" s="77">
        <f t="shared" si="10"/>
        <v>72500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338.1294683072087</v>
      </c>
      <c r="F110" s="75">
        <f t="shared" si="11"/>
        <v>0</v>
      </c>
      <c r="G110" s="76">
        <f t="shared" si="8"/>
        <v>0</v>
      </c>
      <c r="H110" s="77">
        <f t="shared" si="9"/>
        <v>64500</v>
      </c>
      <c r="I110" s="77">
        <f t="shared" si="10"/>
        <v>73500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330.17385222476628</v>
      </c>
      <c r="F111" s="75">
        <f t="shared" si="11"/>
        <v>0</v>
      </c>
      <c r="G111" s="76">
        <f t="shared" si="8"/>
        <v>0</v>
      </c>
      <c r="H111" s="77">
        <f t="shared" si="9"/>
        <v>65500</v>
      </c>
      <c r="I111" s="77">
        <f t="shared" si="10"/>
        <v>74500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322.40541837038603</v>
      </c>
      <c r="F112" s="75">
        <f t="shared" si="11"/>
        <v>0</v>
      </c>
      <c r="G112" s="76">
        <f t="shared" si="8"/>
        <v>0</v>
      </c>
      <c r="H112" s="77">
        <f t="shared" si="9"/>
        <v>66500</v>
      </c>
      <c r="I112" s="77">
        <f t="shared" si="10"/>
        <v>75500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314.81976266195301</v>
      </c>
      <c r="F113" s="75">
        <f t="shared" si="11"/>
        <v>0</v>
      </c>
      <c r="G113" s="76">
        <f t="shared" si="8"/>
        <v>0</v>
      </c>
      <c r="H113" s="77">
        <f t="shared" si="9"/>
        <v>67500</v>
      </c>
      <c r="I113" s="77">
        <f t="shared" si="10"/>
        <v>76500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307.41258463797618</v>
      </c>
      <c r="F114" s="75">
        <f t="shared" si="11"/>
        <v>0</v>
      </c>
      <c r="G114" s="76">
        <f t="shared" si="8"/>
        <v>0</v>
      </c>
      <c r="H114" s="77">
        <f t="shared" si="9"/>
        <v>68500</v>
      </c>
      <c r="I114" s="77">
        <f t="shared" si="10"/>
        <v>77500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300.17968501957006</v>
      </c>
      <c r="F115" s="75">
        <f t="shared" si="11"/>
        <v>0</v>
      </c>
      <c r="G115" s="76">
        <f t="shared" si="8"/>
        <v>0</v>
      </c>
      <c r="H115" s="77">
        <f t="shared" si="9"/>
        <v>69500</v>
      </c>
      <c r="I115" s="77">
        <f t="shared" si="10"/>
        <v>78500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293.11696332979869</v>
      </c>
      <c r="F116" s="75">
        <f t="shared" si="11"/>
        <v>0</v>
      </c>
      <c r="G116" s="76">
        <f t="shared" si="8"/>
        <v>0</v>
      </c>
      <c r="H116" s="77">
        <f t="shared" si="9"/>
        <v>70500</v>
      </c>
      <c r="I116" s="77">
        <f t="shared" si="10"/>
        <v>79500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286.22041556903224</v>
      </c>
      <c r="F117" s="75">
        <f t="shared" si="11"/>
        <v>0</v>
      </c>
      <c r="G117" s="76">
        <f t="shared" si="8"/>
        <v>0</v>
      </c>
      <c r="H117" s="77">
        <f t="shared" si="9"/>
        <v>71500</v>
      </c>
      <c r="I117" s="77">
        <f t="shared" si="10"/>
        <v>80500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279.48613194499887</v>
      </c>
      <c r="F118" s="75">
        <f t="shared" si="11"/>
        <v>0</v>
      </c>
      <c r="G118" s="76">
        <f t="shared" si="8"/>
        <v>0</v>
      </c>
      <c r="H118" s="77">
        <f t="shared" si="9"/>
        <v>72500</v>
      </c>
      <c r="I118" s="77">
        <f t="shared" si="10"/>
        <v>81500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272.9102946562445</v>
      </c>
      <c r="F119" s="75">
        <f t="shared" si="11"/>
        <v>0</v>
      </c>
      <c r="G119" s="76">
        <f t="shared" si="8"/>
        <v>0</v>
      </c>
      <c r="H119" s="77">
        <f t="shared" si="9"/>
        <v>73500</v>
      </c>
      <c r="I119" s="77">
        <f t="shared" si="10"/>
        <v>82500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266.48917572774371</v>
      </c>
      <c r="F120" s="75">
        <f t="shared" si="11"/>
        <v>0</v>
      </c>
      <c r="G120" s="76">
        <f t="shared" si="8"/>
        <v>0</v>
      </c>
      <c r="H120" s="77">
        <f t="shared" si="9"/>
        <v>74500</v>
      </c>
      <c r="I120" s="77">
        <f t="shared" si="10"/>
        <v>83500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260.21913489743594</v>
      </c>
      <c r="F121" s="75">
        <f t="shared" si="11"/>
        <v>0</v>
      </c>
      <c r="G121" s="76">
        <f t="shared" si="8"/>
        <v>0</v>
      </c>
      <c r="H121" s="77">
        <f t="shared" si="9"/>
        <v>75500</v>
      </c>
      <c r="I121" s="77">
        <f t="shared" si="10"/>
        <v>84500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254.09661755248686</v>
      </c>
      <c r="F122" s="75">
        <f t="shared" si="11"/>
        <v>0</v>
      </c>
      <c r="G122" s="76">
        <f t="shared" si="8"/>
        <v>0</v>
      </c>
      <c r="H122" s="77">
        <f t="shared" si="9"/>
        <v>76500</v>
      </c>
      <c r="I122" s="77">
        <f t="shared" si="10"/>
        <v>85500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248.11815271410683</v>
      </c>
      <c r="F123" s="75">
        <f t="shared" si="11"/>
        <v>0</v>
      </c>
      <c r="G123" s="76">
        <f t="shared" si="8"/>
        <v>0</v>
      </c>
      <c r="H123" s="77">
        <f t="shared" si="9"/>
        <v>77500</v>
      </c>
      <c r="I123" s="77">
        <f t="shared" si="10"/>
        <v>86500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242.2803510697828</v>
      </c>
      <c r="F124" s="75">
        <f t="shared" si="11"/>
        <v>0</v>
      </c>
      <c r="G124" s="76">
        <f t="shared" si="8"/>
        <v>0</v>
      </c>
      <c r="H124" s="77">
        <f t="shared" si="9"/>
        <v>78500</v>
      </c>
      <c r="I124" s="77">
        <f t="shared" si="10"/>
        <v>87500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236.5799030518084</v>
      </c>
      <c r="F125" s="75">
        <f t="shared" si="11"/>
        <v>0</v>
      </c>
      <c r="G125" s="76">
        <f t="shared" si="8"/>
        <v>0</v>
      </c>
      <c r="H125" s="77">
        <f t="shared" si="9"/>
        <v>79500</v>
      </c>
      <c r="I125" s="77">
        <f t="shared" si="10"/>
        <v>88500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231.01357696102357</v>
      </c>
      <c r="F126" s="75">
        <f t="shared" si="11"/>
        <v>0</v>
      </c>
      <c r="G126" s="76">
        <f t="shared" si="8"/>
        <v>0</v>
      </c>
      <c r="H126" s="77">
        <f t="shared" si="9"/>
        <v>80500</v>
      </c>
      <c r="I126" s="77">
        <f t="shared" si="10"/>
        <v>89500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225.57821713469849</v>
      </c>
      <c r="F127" s="75">
        <f t="shared" si="11"/>
        <v>0</v>
      </c>
      <c r="G127" s="76">
        <f t="shared" si="8"/>
        <v>0</v>
      </c>
      <c r="H127" s="77">
        <f t="shared" si="9"/>
        <v>81500</v>
      </c>
      <c r="I127" s="77">
        <f t="shared" si="10"/>
        <v>90500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220.27074215752498</v>
      </c>
      <c r="F128" s="75">
        <f t="shared" si="11"/>
        <v>0</v>
      </c>
      <c r="G128" s="76">
        <f t="shared" si="8"/>
        <v>0</v>
      </c>
      <c r="H128" s="77">
        <f t="shared" si="9"/>
        <v>82500</v>
      </c>
      <c r="I128" s="77">
        <f t="shared" si="10"/>
        <v>91500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215.08814311469979</v>
      </c>
      <c r="F129" s="75">
        <f t="shared" si="11"/>
        <v>0</v>
      </c>
      <c r="G129" s="76">
        <f t="shared" si="8"/>
        <v>0</v>
      </c>
      <c r="H129" s="77">
        <f t="shared" si="9"/>
        <v>83500</v>
      </c>
      <c r="I129" s="77">
        <f t="shared" si="10"/>
        <v>92500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210.02748188610994</v>
      </c>
      <c r="F130" s="75">
        <f t="shared" si="11"/>
        <v>0</v>
      </c>
      <c r="G130" s="76">
        <f t="shared" si="8"/>
        <v>0</v>
      </c>
      <c r="H130" s="77">
        <f t="shared" si="9"/>
        <v>84500</v>
      </c>
      <c r="I130" s="77">
        <f t="shared" si="10"/>
        <v>93500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205.08588948065326</v>
      </c>
      <c r="F131" s="75">
        <f t="shared" si="11"/>
        <v>0</v>
      </c>
      <c r="G131" s="76">
        <f t="shared" si="8"/>
        <v>0</v>
      </c>
      <c r="H131" s="77">
        <f t="shared" si="9"/>
        <v>85500</v>
      </c>
      <c r="I131" s="77">
        <f t="shared" si="10"/>
        <v>94500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200.26056440974904</v>
      </c>
      <c r="F132" s="75">
        <f t="shared" si="11"/>
        <v>0</v>
      </c>
      <c r="G132" s="76">
        <f t="shared" si="8"/>
        <v>0</v>
      </c>
      <c r="H132" s="77">
        <f t="shared" si="9"/>
        <v>86500</v>
      </c>
      <c r="I132" s="77">
        <f t="shared" si="10"/>
        <v>95500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195.54877109911783</v>
      </c>
      <c r="F133" s="75">
        <f t="shared" si="11"/>
        <v>0</v>
      </c>
      <c r="G133" s="76">
        <f t="shared" si="8"/>
        <v>0</v>
      </c>
      <c r="H133" s="77">
        <f t="shared" si="9"/>
        <v>87500</v>
      </c>
      <c r="I133" s="77">
        <f t="shared" si="10"/>
        <v>96500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190.94783833792903</v>
      </c>
      <c r="F134" s="75">
        <f t="shared" si="11"/>
        <v>0</v>
      </c>
      <c r="G134" s="76">
        <f t="shared" si="8"/>
        <v>0</v>
      </c>
      <c r="H134" s="77">
        <f t="shared" si="9"/>
        <v>88500</v>
      </c>
      <c r="I134" s="77">
        <f t="shared" si="10"/>
        <v>97500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186.45515776443744</v>
      </c>
      <c r="F135" s="75">
        <f t="shared" si="11"/>
        <v>0</v>
      </c>
      <c r="G135" s="76">
        <f t="shared" si="8"/>
        <v>0</v>
      </c>
      <c r="H135" s="77">
        <f t="shared" si="9"/>
        <v>89500</v>
      </c>
      <c r="I135" s="77">
        <f t="shared" si="10"/>
        <v>98500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182.06818238725032</v>
      </c>
      <c r="F136" s="75">
        <f t="shared" si="11"/>
        <v>0</v>
      </c>
      <c r="G136" s="76">
        <f t="shared" si="8"/>
        <v>0</v>
      </c>
      <c r="H136" s="77">
        <f t="shared" si="9"/>
        <v>90500</v>
      </c>
      <c r="I136" s="77">
        <f t="shared" si="10"/>
        <v>99500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177.78442514138658</v>
      </c>
      <c r="F137" s="75">
        <f t="shared" si="11"/>
        <v>0</v>
      </c>
      <c r="G137" s="76">
        <f t="shared" si="8"/>
        <v>0</v>
      </c>
      <c r="H137" s="77">
        <f t="shared" si="9"/>
        <v>91500</v>
      </c>
      <c r="I137" s="77">
        <f t="shared" si="10"/>
        <v>100500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173.60145747830921</v>
      </c>
      <c r="F138" s="75">
        <f t="shared" si="11"/>
        <v>0</v>
      </c>
      <c r="G138" s="76">
        <f t="shared" si="8"/>
        <v>0</v>
      </c>
      <c r="H138" s="77">
        <f t="shared" si="9"/>
        <v>92500</v>
      </c>
      <c r="I138" s="77">
        <f t="shared" si="10"/>
        <v>101500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169.51690798913231</v>
      </c>
      <c r="F139" s="75">
        <f t="shared" si="11"/>
        <v>0</v>
      </c>
      <c r="G139" s="76">
        <f t="shared" si="8"/>
        <v>0</v>
      </c>
      <c r="H139" s="77">
        <f t="shared" si="9"/>
        <v>93500</v>
      </c>
      <c r="I139" s="77">
        <f t="shared" si="10"/>
        <v>102500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165.52846106022113</v>
      </c>
      <c r="F140" s="75">
        <f t="shared" si="11"/>
        <v>0</v>
      </c>
      <c r="G140" s="76">
        <f t="shared" si="8"/>
        <v>0</v>
      </c>
      <c r="H140" s="77">
        <f t="shared" si="9"/>
        <v>94500</v>
      </c>
      <c r="I140" s="77">
        <f t="shared" si="10"/>
        <v>103500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161.63385556042431</v>
      </c>
      <c r="F141" s="75">
        <f t="shared" si="11"/>
        <v>0</v>
      </c>
      <c r="G141" s="76">
        <f t="shared" si="8"/>
        <v>0</v>
      </c>
      <c r="H141" s="77">
        <f t="shared" si="9"/>
        <v>95500</v>
      </c>
      <c r="I141" s="77">
        <f t="shared" si="10"/>
        <v>104500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157.83088355919253</v>
      </c>
      <c r="F142" s="75">
        <f t="shared" si="11"/>
        <v>0</v>
      </c>
      <c r="G142" s="76">
        <f t="shared" si="8"/>
        <v>0</v>
      </c>
      <c r="H142" s="77">
        <f t="shared" si="9"/>
        <v>96500</v>
      </c>
      <c r="I142" s="77">
        <f t="shared" si="10"/>
        <v>105500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154.11738907485855</v>
      </c>
      <c r="F143" s="75">
        <f t="shared" si="11"/>
        <v>0</v>
      </c>
      <c r="G143" s="76">
        <f t="shared" si="8"/>
        <v>0</v>
      </c>
      <c r="H143" s="77">
        <f t="shared" si="9"/>
        <v>97500</v>
      </c>
      <c r="I143" s="77">
        <f t="shared" si="10"/>
        <v>106500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150.49126685236718</v>
      </c>
      <c r="F144" s="75">
        <f t="shared" si="11"/>
        <v>0</v>
      </c>
      <c r="G144" s="76">
        <f t="shared" si="8"/>
        <v>0</v>
      </c>
      <c r="H144" s="77">
        <f t="shared" si="9"/>
        <v>98500</v>
      </c>
      <c r="I144" s="77">
        <f t="shared" si="10"/>
        <v>107500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146.9504611697638</v>
      </c>
      <c r="F145" s="75">
        <f t="shared" si="11"/>
        <v>0</v>
      </c>
      <c r="G145" s="76">
        <f t="shared" si="8"/>
        <v>0</v>
      </c>
      <c r="H145" s="77">
        <f t="shared" si="9"/>
        <v>99500</v>
      </c>
      <c r="I145" s="77">
        <f t="shared" si="10"/>
        <v>108500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143.49296467276423</v>
      </c>
      <c r="F146" s="75">
        <f t="shared" si="11"/>
        <v>0</v>
      </c>
      <c r="G146" s="76">
        <f t="shared" si="8"/>
        <v>0</v>
      </c>
      <c r="H146" s="77">
        <f t="shared" si="9"/>
        <v>100500</v>
      </c>
      <c r="I146" s="77">
        <f t="shared" si="10"/>
        <v>109500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140.11681723674479</v>
      </c>
      <c r="F147" s="75">
        <f t="shared" si="11"/>
        <v>0</v>
      </c>
      <c r="G147" s="76">
        <f t="shared" si="8"/>
        <v>0</v>
      </c>
      <c r="H147" s="77">
        <f t="shared" si="9"/>
        <v>101500</v>
      </c>
      <c r="I147" s="77">
        <f t="shared" si="10"/>
        <v>110500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136.8201048555083</v>
      </c>
      <c r="F148" s="75">
        <f t="shared" si="11"/>
        <v>0</v>
      </c>
      <c r="G148" s="76">
        <f t="shared" si="8"/>
        <v>0</v>
      </c>
      <c r="H148" s="77">
        <f t="shared" si="9"/>
        <v>102500</v>
      </c>
      <c r="I148" s="77">
        <f t="shared" si="10"/>
        <v>111500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133.60095855619497</v>
      </c>
      <c r="F149" s="75">
        <f t="shared" si="11"/>
        <v>0</v>
      </c>
      <c r="G149" s="76">
        <f t="shared" si="8"/>
        <v>0</v>
      </c>
      <c r="H149" s="77">
        <f t="shared" si="9"/>
        <v>103500</v>
      </c>
      <c r="I149" s="77">
        <f t="shared" si="10"/>
        <v>112500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130.45755333972417</v>
      </c>
      <c r="F150" s="75">
        <f t="shared" si="11"/>
        <v>0</v>
      </c>
      <c r="G150" s="76">
        <f t="shared" si="8"/>
        <v>0</v>
      </c>
      <c r="H150" s="77">
        <f t="shared" si="9"/>
        <v>104500</v>
      </c>
      <c r="I150" s="77">
        <f t="shared" si="10"/>
        <v>113500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127.38810714616547</v>
      </c>
      <c r="F151" s="75">
        <f t="shared" si="11"/>
        <v>0</v>
      </c>
      <c r="G151" s="76">
        <f t="shared" si="8"/>
        <v>0</v>
      </c>
      <c r="H151" s="77">
        <f t="shared" si="9"/>
        <v>105500</v>
      </c>
      <c r="I151" s="77">
        <f t="shared" si="10"/>
        <v>114500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124.39087984445288</v>
      </c>
      <c r="F152" s="75">
        <f t="shared" si="11"/>
        <v>0</v>
      </c>
      <c r="G152" s="76">
        <f t="shared" si="8"/>
        <v>0</v>
      </c>
      <c r="H152" s="77">
        <f t="shared" si="9"/>
        <v>106500</v>
      </c>
      <c r="I152" s="77">
        <f t="shared" si="10"/>
        <v>115500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121.46417224586939</v>
      </c>
      <c r="F153" s="75">
        <f t="shared" si="11"/>
        <v>0</v>
      </c>
      <c r="G153" s="76">
        <f t="shared" si="8"/>
        <v>0</v>
      </c>
      <c r="H153" s="77">
        <f t="shared" si="9"/>
        <v>107500</v>
      </c>
      <c r="I153" s="77">
        <f t="shared" si="10"/>
        <v>116500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118.60632514074268</v>
      </c>
      <c r="F154" s="75">
        <f t="shared" si="11"/>
        <v>0</v>
      </c>
      <c r="G154" s="76">
        <f t="shared" si="8"/>
        <v>0</v>
      </c>
      <c r="H154" s="77">
        <f t="shared" si="9"/>
        <v>108500</v>
      </c>
      <c r="I154" s="77">
        <f t="shared" si="10"/>
        <v>117500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115.81571835780538</v>
      </c>
      <c r="F155" s="75">
        <f t="shared" si="11"/>
        <v>0</v>
      </c>
      <c r="G155" s="76">
        <f t="shared" si="8"/>
        <v>0</v>
      </c>
      <c r="H155" s="77">
        <f t="shared" si="9"/>
        <v>109500</v>
      </c>
      <c r="I155" s="77">
        <f t="shared" si="10"/>
        <v>118500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113.09076984568739</v>
      </c>
      <c r="F156" s="75">
        <f t="shared" si="11"/>
        <v>0</v>
      </c>
      <c r="G156" s="76">
        <f t="shared" si="8"/>
        <v>0</v>
      </c>
      <c r="H156" s="77">
        <f t="shared" si="9"/>
        <v>110500</v>
      </c>
      <c r="I156" s="77">
        <f t="shared" si="10"/>
        <v>119500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110.42993477601902</v>
      </c>
      <c r="F157" s="75">
        <f t="shared" si="11"/>
        <v>0</v>
      </c>
      <c r="G157" s="76">
        <f t="shared" si="8"/>
        <v>0</v>
      </c>
      <c r="H157" s="77">
        <f t="shared" si="9"/>
        <v>111500</v>
      </c>
      <c r="I157" s="77">
        <f t="shared" si="10"/>
        <v>120500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107.83170466763647</v>
      </c>
      <c r="F158" s="75">
        <f t="shared" si="11"/>
        <v>0</v>
      </c>
      <c r="G158" s="76">
        <f t="shared" si="8"/>
        <v>0</v>
      </c>
      <c r="H158" s="77">
        <f t="shared" si="9"/>
        <v>112500</v>
      </c>
      <c r="I158" s="77">
        <f t="shared" si="10"/>
        <v>121500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105.29460653139355</v>
      </c>
      <c r="F159" s="75">
        <f t="shared" si="11"/>
        <v>0</v>
      </c>
      <c r="G159" s="76">
        <f t="shared" si="8"/>
        <v>0</v>
      </c>
      <c r="H159" s="77">
        <f t="shared" si="9"/>
        <v>113500</v>
      </c>
      <c r="I159" s="77">
        <f t="shared" si="10"/>
        <v>122500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102.8172020350942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114500</v>
      </c>
      <c r="I160" s="77">
        <f t="shared" ref="I160:I167" si="16">A160+$C$6/2</f>
        <v>123500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100.39808668807288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115500</v>
      </c>
      <c r="I161" s="77">
        <f t="shared" si="16"/>
        <v>124500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98.035889044960669</v>
      </c>
      <c r="F162" s="75">
        <f t="shared" si="17"/>
        <v>0</v>
      </c>
      <c r="G162" s="76">
        <f t="shared" si="14"/>
        <v>0</v>
      </c>
      <c r="H162" s="77">
        <f t="shared" si="15"/>
        <v>116500</v>
      </c>
      <c r="I162" s="77">
        <f t="shared" si="16"/>
        <v>125500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95.729269928184877</v>
      </c>
      <c r="F163" s="75">
        <f t="shared" si="17"/>
        <v>0</v>
      </c>
      <c r="G163" s="76">
        <f t="shared" si="14"/>
        <v>0</v>
      </c>
      <c r="H163" s="77">
        <f t="shared" si="15"/>
        <v>117500</v>
      </c>
      <c r="I163" s="77">
        <f t="shared" si="16"/>
        <v>126500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93.476921668762571</v>
      </c>
      <c r="F164" s="75">
        <f t="shared" si="17"/>
        <v>0</v>
      </c>
      <c r="G164" s="76">
        <f t="shared" si="14"/>
        <v>0</v>
      </c>
      <c r="H164" s="77">
        <f t="shared" si="15"/>
        <v>118500</v>
      </c>
      <c r="I164" s="77">
        <f t="shared" si="16"/>
        <v>127500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91.277567364956212</v>
      </c>
      <c r="F165" s="75">
        <f t="shared" si="17"/>
        <v>0</v>
      </c>
      <c r="G165" s="76">
        <f t="shared" si="14"/>
        <v>0</v>
      </c>
      <c r="H165" s="77">
        <f t="shared" si="15"/>
        <v>119500</v>
      </c>
      <c r="I165" s="77">
        <f t="shared" si="16"/>
        <v>128500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89.129960158372555</v>
      </c>
      <c r="F166" s="75">
        <f t="shared" si="17"/>
        <v>0</v>
      </c>
      <c r="G166" s="76">
        <f t="shared" si="14"/>
        <v>0</v>
      </c>
      <c r="H166" s="77">
        <f t="shared" si="15"/>
        <v>120500</v>
      </c>
      <c r="I166" s="77">
        <f t="shared" si="16"/>
        <v>129500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87.032882527093292</v>
      </c>
      <c r="F167" s="84">
        <f t="shared" si="17"/>
        <v>0</v>
      </c>
      <c r="G167" s="85">
        <f t="shared" si="14"/>
        <v>0</v>
      </c>
      <c r="H167" s="86">
        <f t="shared" si="15"/>
        <v>121500</v>
      </c>
      <c r="I167" s="86">
        <f t="shared" si="16"/>
        <v>130500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Overview</vt:lpstr>
      <vt:lpstr>5-9-1982</vt:lpstr>
      <vt:lpstr>23-6-1993</vt:lpstr>
      <vt:lpstr>7-7-1993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2012-12-14T08:57:42Z</dcterms:modified>
</cp:coreProperties>
</file>