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 activeTab="2"/>
  </bookViews>
  <sheets>
    <sheet name="Overview" sheetId="52" r:id="rId1"/>
    <sheet name="8-3-1977" sheetId="18" r:id="rId2"/>
    <sheet name="9-4-1977" sheetId="53" r:id="rId3"/>
  </sheets>
  <calcPr calcId="145621" iterate="1"/>
</workbook>
</file>

<file path=xl/calcChain.xml><?xml version="1.0" encoding="utf-8"?>
<calcChain xmlns="http://schemas.openxmlformats.org/spreadsheetml/2006/main">
  <c r="I14" i="53" l="1"/>
  <c r="I13" i="53"/>
  <c r="I12" i="53"/>
  <c r="I11" i="53"/>
  <c r="I10" i="53"/>
  <c r="I9" i="53"/>
  <c r="I8" i="53"/>
  <c r="I7" i="53"/>
  <c r="I6" i="53"/>
  <c r="I5" i="53"/>
  <c r="I42" i="53" l="1"/>
  <c r="E42" i="53"/>
  <c r="A42" i="53"/>
  <c r="A43" i="53" s="1"/>
  <c r="I41" i="53"/>
  <c r="H41" i="53"/>
  <c r="E41" i="53"/>
  <c r="A40" i="53"/>
  <c r="C22" i="53"/>
  <c r="C21" i="53"/>
  <c r="C20" i="53"/>
  <c r="C19" i="53"/>
  <c r="C18" i="53"/>
  <c r="C17" i="53"/>
  <c r="C14" i="53"/>
  <c r="C25" i="53" l="1"/>
  <c r="C29" i="53" s="1"/>
  <c r="C28" i="53" s="1"/>
  <c r="I40" i="53"/>
  <c r="E40" i="53"/>
  <c r="H40" i="53"/>
  <c r="A39" i="53"/>
  <c r="A44" i="53"/>
  <c r="H43" i="53"/>
  <c r="E43" i="53"/>
  <c r="I43" i="53"/>
  <c r="H42" i="53"/>
  <c r="C22" i="18"/>
  <c r="C21" i="18"/>
  <c r="C20" i="18"/>
  <c r="C19" i="18"/>
  <c r="C18" i="18"/>
  <c r="C17" i="18"/>
  <c r="F40" i="53" l="1"/>
  <c r="G40" i="53" s="1"/>
  <c r="C26" i="53"/>
  <c r="C27" i="53" s="1"/>
  <c r="F43" i="53" s="1"/>
  <c r="G43" i="53" s="1"/>
  <c r="F41" i="53"/>
  <c r="G41" i="53" s="1"/>
  <c r="F42" i="53"/>
  <c r="G42" i="53" s="1"/>
  <c r="A45" i="53"/>
  <c r="H44" i="53"/>
  <c r="I44" i="53"/>
  <c r="E44" i="53"/>
  <c r="I39" i="53"/>
  <c r="E39" i="53"/>
  <c r="H39" i="53"/>
  <c r="F39" i="53"/>
  <c r="G39" i="53" s="1"/>
  <c r="A38" i="53"/>
  <c r="A42" i="18"/>
  <c r="I42" i="18" s="1"/>
  <c r="I41" i="18"/>
  <c r="H41" i="18"/>
  <c r="E41" i="18"/>
  <c r="A40" i="18"/>
  <c r="H40" i="18" s="1"/>
  <c r="C14" i="18"/>
  <c r="F44" i="53" l="1"/>
  <c r="G44" i="53" s="1"/>
  <c r="I38" i="53"/>
  <c r="E38" i="53"/>
  <c r="F38" i="53"/>
  <c r="G38" i="53" s="1"/>
  <c r="A37" i="53"/>
  <c r="H38" i="53"/>
  <c r="A46" i="53"/>
  <c r="H45" i="53"/>
  <c r="F45" i="53"/>
  <c r="G45" i="53" s="1"/>
  <c r="I45" i="53"/>
  <c r="E45" i="53"/>
  <c r="A39" i="18"/>
  <c r="H39" i="18" s="1"/>
  <c r="C25" i="18"/>
  <c r="A38" i="18"/>
  <c r="H38" i="18" s="1"/>
  <c r="E39" i="18"/>
  <c r="I40" i="18"/>
  <c r="I39" i="18"/>
  <c r="E40" i="18"/>
  <c r="H42" i="18"/>
  <c r="A43" i="18"/>
  <c r="A44" i="18" s="1"/>
  <c r="E42" i="18"/>
  <c r="A47" i="53" l="1"/>
  <c r="H46" i="53"/>
  <c r="F46" i="53"/>
  <c r="G46" i="53" s="1"/>
  <c r="I46" i="53"/>
  <c r="E46" i="53"/>
  <c r="I37" i="53"/>
  <c r="E37" i="53"/>
  <c r="H37" i="53"/>
  <c r="F37" i="53"/>
  <c r="G37" i="53" s="1"/>
  <c r="A36" i="53"/>
  <c r="F34" i="18"/>
  <c r="F36" i="18"/>
  <c r="F38" i="18"/>
  <c r="G38" i="18" s="1"/>
  <c r="F40" i="18"/>
  <c r="G40" i="18" s="1"/>
  <c r="F32" i="18"/>
  <c r="F33" i="18"/>
  <c r="F35" i="18"/>
  <c r="F37" i="18"/>
  <c r="F39" i="18"/>
  <c r="G39" i="18" s="1"/>
  <c r="F41" i="18"/>
  <c r="G41" i="18" s="1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C29" i="18"/>
  <c r="I38" i="18"/>
  <c r="A37" i="18"/>
  <c r="I43" i="18"/>
  <c r="E43" i="18"/>
  <c r="H43" i="18"/>
  <c r="I36" i="53" l="1"/>
  <c r="E36" i="53"/>
  <c r="F36" i="53"/>
  <c r="G36" i="53" s="1"/>
  <c r="A35" i="53"/>
  <c r="H36" i="53"/>
  <c r="A48" i="53"/>
  <c r="H47" i="53"/>
  <c r="F47" i="53"/>
  <c r="G47" i="53" s="1"/>
  <c r="I47" i="53"/>
  <c r="E47" i="53"/>
  <c r="G37" i="18"/>
  <c r="C28" i="18"/>
  <c r="C26" i="18"/>
  <c r="C27" i="18" s="1"/>
  <c r="F66" i="18" s="1"/>
  <c r="E37" i="18"/>
  <c r="A36" i="18"/>
  <c r="I37" i="18"/>
  <c r="H37" i="18"/>
  <c r="H36" i="18"/>
  <c r="E36" i="18"/>
  <c r="A35" i="18"/>
  <c r="I36" i="18"/>
  <c r="G36" i="18"/>
  <c r="H45" i="18"/>
  <c r="I45" i="18"/>
  <c r="E45" i="18"/>
  <c r="A49" i="53" l="1"/>
  <c r="H48" i="53"/>
  <c r="F48" i="53"/>
  <c r="G48" i="53" s="1"/>
  <c r="I48" i="53"/>
  <c r="E48" i="53"/>
  <c r="I35" i="53"/>
  <c r="E35" i="53"/>
  <c r="H35" i="53"/>
  <c r="F35" i="53"/>
  <c r="G35" i="53" s="1"/>
  <c r="A34" i="53"/>
  <c r="F46" i="18"/>
  <c r="G46" i="18" s="1"/>
  <c r="F47" i="18"/>
  <c r="F48" i="18"/>
  <c r="F49" i="18"/>
  <c r="F43" i="18"/>
  <c r="G43" i="18" s="1"/>
  <c r="F44" i="18"/>
  <c r="G44" i="18" s="1"/>
  <c r="F45" i="18"/>
  <c r="G45" i="18" s="1"/>
  <c r="F42" i="18"/>
  <c r="G42" i="18" s="1"/>
  <c r="F54" i="18"/>
  <c r="F62" i="18"/>
  <c r="F57" i="18"/>
  <c r="F52" i="18"/>
  <c r="F60" i="18"/>
  <c r="F55" i="18"/>
  <c r="F63" i="18"/>
  <c r="F58" i="18"/>
  <c r="F53" i="18"/>
  <c r="F61" i="18"/>
  <c r="F56" i="18"/>
  <c r="F51" i="18"/>
  <c r="F59" i="18"/>
  <c r="F50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64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F67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H35" i="18"/>
  <c r="I35" i="18"/>
  <c r="E35" i="18"/>
  <c r="A34" i="18"/>
  <c r="G35" i="18"/>
  <c r="H46" i="18"/>
  <c r="I46" i="18"/>
  <c r="E46" i="18"/>
  <c r="I34" i="53" l="1"/>
  <c r="E34" i="53"/>
  <c r="F34" i="53"/>
  <c r="G34" i="53" s="1"/>
  <c r="A33" i="53"/>
  <c r="H34" i="53"/>
  <c r="A50" i="53"/>
  <c r="H49" i="53"/>
  <c r="F49" i="53"/>
  <c r="G49" i="53" s="1"/>
  <c r="I49" i="53"/>
  <c r="E49" i="53"/>
  <c r="H34" i="18"/>
  <c r="E34" i="18"/>
  <c r="A33" i="18"/>
  <c r="I34" i="18"/>
  <c r="G34" i="18"/>
  <c r="H47" i="18"/>
  <c r="G47" i="18"/>
  <c r="I47" i="18"/>
  <c r="E47" i="18"/>
  <c r="A51" i="53" l="1"/>
  <c r="H50" i="53"/>
  <c r="F50" i="53"/>
  <c r="G50" i="53" s="1"/>
  <c r="I50" i="53"/>
  <c r="E50" i="53"/>
  <c r="I33" i="53"/>
  <c r="E33" i="53"/>
  <c r="H33" i="53"/>
  <c r="F33" i="53"/>
  <c r="G33" i="53" s="1"/>
  <c r="A32" i="53"/>
  <c r="H33" i="18"/>
  <c r="I33" i="18"/>
  <c r="E33" i="18"/>
  <c r="A32" i="18"/>
  <c r="G33" i="18"/>
  <c r="H48" i="18"/>
  <c r="G48" i="18"/>
  <c r="I48" i="18"/>
  <c r="E48" i="18"/>
  <c r="I32" i="53" l="1"/>
  <c r="E32" i="53"/>
  <c r="F32" i="53"/>
  <c r="G32" i="53" s="1"/>
  <c r="H32" i="53"/>
  <c r="A52" i="53"/>
  <c r="H51" i="53"/>
  <c r="F51" i="53"/>
  <c r="G51" i="53" s="1"/>
  <c r="I51" i="53"/>
  <c r="E51" i="53"/>
  <c r="H32" i="18"/>
  <c r="E32" i="18"/>
  <c r="I32" i="18"/>
  <c r="G32" i="18"/>
  <c r="H49" i="18"/>
  <c r="G49" i="18"/>
  <c r="I49" i="18"/>
  <c r="E49" i="18"/>
  <c r="A53" i="53" l="1"/>
  <c r="H52" i="53"/>
  <c r="F52" i="53"/>
  <c r="G52" i="53" s="1"/>
  <c r="I52" i="53"/>
  <c r="E52" i="53"/>
  <c r="H50" i="18"/>
  <c r="G50" i="18"/>
  <c r="I50" i="18"/>
  <c r="E50" i="18"/>
  <c r="A54" i="53" l="1"/>
  <c r="H53" i="53"/>
  <c r="F53" i="53"/>
  <c r="G53" i="53" s="1"/>
  <c r="I53" i="53"/>
  <c r="E53" i="53"/>
  <c r="H51" i="18"/>
  <c r="G51" i="18"/>
  <c r="I51" i="18"/>
  <c r="E51" i="18"/>
  <c r="A55" i="53" l="1"/>
  <c r="H54" i="53"/>
  <c r="F54" i="53"/>
  <c r="G54" i="53" s="1"/>
  <c r="I54" i="53"/>
  <c r="E54" i="53"/>
  <c r="H52" i="18"/>
  <c r="G52" i="18"/>
  <c r="I52" i="18"/>
  <c r="E52" i="18"/>
  <c r="A56" i="53" l="1"/>
  <c r="H55" i="53"/>
  <c r="F55" i="53"/>
  <c r="G55" i="53" s="1"/>
  <c r="I55" i="53"/>
  <c r="E55" i="53"/>
  <c r="H53" i="18"/>
  <c r="G53" i="18"/>
  <c r="I53" i="18"/>
  <c r="E53" i="18"/>
  <c r="A57" i="53" l="1"/>
  <c r="H56" i="53"/>
  <c r="F56" i="53"/>
  <c r="G56" i="53" s="1"/>
  <c r="I56" i="53"/>
  <c r="E56" i="53"/>
  <c r="H54" i="18"/>
  <c r="I54" i="18"/>
  <c r="G54" i="18"/>
  <c r="E54" i="18"/>
  <c r="A58" i="53" l="1"/>
  <c r="H57" i="53"/>
  <c r="F57" i="53"/>
  <c r="G57" i="53" s="1"/>
  <c r="I57" i="53"/>
  <c r="E57" i="53"/>
  <c r="H55" i="18"/>
  <c r="G55" i="18"/>
  <c r="I55" i="18"/>
  <c r="E55" i="18"/>
  <c r="A59" i="53" l="1"/>
  <c r="H58" i="53"/>
  <c r="F58" i="53"/>
  <c r="G58" i="53" s="1"/>
  <c r="I58" i="53"/>
  <c r="E58" i="53"/>
  <c r="H56" i="18"/>
  <c r="G56" i="18"/>
  <c r="I56" i="18"/>
  <c r="E56" i="18"/>
  <c r="A60" i="53" l="1"/>
  <c r="H59" i="53"/>
  <c r="F59" i="53"/>
  <c r="G59" i="53" s="1"/>
  <c r="I59" i="53"/>
  <c r="E59" i="53"/>
  <c r="H57" i="18"/>
  <c r="I57" i="18"/>
  <c r="G57" i="18"/>
  <c r="E57" i="18"/>
  <c r="A61" i="53" l="1"/>
  <c r="H60" i="53"/>
  <c r="F60" i="53"/>
  <c r="G60" i="53" s="1"/>
  <c r="I60" i="53"/>
  <c r="E60" i="53"/>
  <c r="H58" i="18"/>
  <c r="G58" i="18"/>
  <c r="I58" i="18"/>
  <c r="E58" i="18"/>
  <c r="A62" i="53" l="1"/>
  <c r="H61" i="53"/>
  <c r="F61" i="53"/>
  <c r="G61" i="53" s="1"/>
  <c r="I61" i="53"/>
  <c r="E61" i="53"/>
  <c r="H59" i="18"/>
  <c r="G59" i="18"/>
  <c r="I59" i="18"/>
  <c r="E59" i="18"/>
  <c r="A63" i="53" l="1"/>
  <c r="H62" i="53"/>
  <c r="F62" i="53"/>
  <c r="G62" i="53" s="1"/>
  <c r="I62" i="53"/>
  <c r="E62" i="53"/>
  <c r="H60" i="18"/>
  <c r="G60" i="18"/>
  <c r="I60" i="18"/>
  <c r="E60" i="18"/>
  <c r="A64" i="53" l="1"/>
  <c r="H63" i="53"/>
  <c r="F63" i="53"/>
  <c r="G63" i="53" s="1"/>
  <c r="I63" i="53"/>
  <c r="E63" i="53"/>
  <c r="H61" i="18"/>
  <c r="G61" i="18"/>
  <c r="I61" i="18"/>
  <c r="E61" i="18"/>
  <c r="A65" i="53" l="1"/>
  <c r="H64" i="53"/>
  <c r="F64" i="53"/>
  <c r="G64" i="53" s="1"/>
  <c r="I64" i="53"/>
  <c r="E64" i="53"/>
  <c r="H62" i="18"/>
  <c r="G62" i="18"/>
  <c r="I62" i="18"/>
  <c r="E62" i="18"/>
  <c r="A66" i="53" l="1"/>
  <c r="H65" i="53"/>
  <c r="F65" i="53"/>
  <c r="G65" i="53" s="1"/>
  <c r="I65" i="53"/>
  <c r="E65" i="53"/>
  <c r="H63" i="18"/>
  <c r="G63" i="18"/>
  <c r="I63" i="18"/>
  <c r="E63" i="18"/>
  <c r="A67" i="53" l="1"/>
  <c r="H66" i="53"/>
  <c r="F66" i="53"/>
  <c r="G66" i="53" s="1"/>
  <c r="I66" i="53"/>
  <c r="E66" i="53"/>
  <c r="H64" i="18"/>
  <c r="G64" i="18"/>
  <c r="I64" i="18"/>
  <c r="E64" i="18"/>
  <c r="A68" i="53" l="1"/>
  <c r="H67" i="53"/>
  <c r="F67" i="53"/>
  <c r="G67" i="53" s="1"/>
  <c r="I67" i="53"/>
  <c r="E67" i="53"/>
  <c r="H65" i="18"/>
  <c r="G65" i="18"/>
  <c r="I65" i="18"/>
  <c r="E65" i="18"/>
  <c r="A69" i="53" l="1"/>
  <c r="H68" i="53"/>
  <c r="F68" i="53"/>
  <c r="G68" i="53" s="1"/>
  <c r="I68" i="53"/>
  <c r="E68" i="53"/>
  <c r="H66" i="18"/>
  <c r="G66" i="18"/>
  <c r="I66" i="18"/>
  <c r="E66" i="18"/>
  <c r="A70" i="53" l="1"/>
  <c r="H69" i="53"/>
  <c r="F69" i="53"/>
  <c r="G69" i="53" s="1"/>
  <c r="I69" i="53"/>
  <c r="E69" i="53"/>
  <c r="H67" i="18"/>
  <c r="G67" i="18"/>
  <c r="I67" i="18"/>
  <c r="E67" i="18"/>
  <c r="A71" i="53" l="1"/>
  <c r="H70" i="53"/>
  <c r="F70" i="53"/>
  <c r="G70" i="53" s="1"/>
  <c r="I70" i="53"/>
  <c r="E70" i="53"/>
  <c r="H68" i="18"/>
  <c r="G68" i="18"/>
  <c r="I68" i="18"/>
  <c r="E68" i="18"/>
  <c r="A72" i="53" l="1"/>
  <c r="H71" i="53"/>
  <c r="F71" i="53"/>
  <c r="G71" i="53" s="1"/>
  <c r="I71" i="53"/>
  <c r="E71" i="53"/>
  <c r="H69" i="18"/>
  <c r="G69" i="18"/>
  <c r="I69" i="18"/>
  <c r="E69" i="18"/>
  <c r="A73" i="53" l="1"/>
  <c r="H72" i="53"/>
  <c r="F72" i="53"/>
  <c r="G72" i="53" s="1"/>
  <c r="I72" i="53"/>
  <c r="E72" i="53"/>
  <c r="H70" i="18"/>
  <c r="G70" i="18"/>
  <c r="I70" i="18"/>
  <c r="E70" i="18"/>
  <c r="A74" i="53" l="1"/>
  <c r="H73" i="53"/>
  <c r="F73" i="53"/>
  <c r="G73" i="53" s="1"/>
  <c r="I73" i="53"/>
  <c r="E73" i="53"/>
  <c r="H71" i="18"/>
  <c r="G71" i="18"/>
  <c r="I71" i="18"/>
  <c r="E71" i="18"/>
  <c r="A75" i="53" l="1"/>
  <c r="H74" i="53"/>
  <c r="F74" i="53"/>
  <c r="G74" i="53" s="1"/>
  <c r="I74" i="53"/>
  <c r="E74" i="53"/>
  <c r="H72" i="18"/>
  <c r="G72" i="18"/>
  <c r="I72" i="18"/>
  <c r="E72" i="18"/>
  <c r="A76" i="53" l="1"/>
  <c r="H75" i="53"/>
  <c r="F75" i="53"/>
  <c r="G75" i="53" s="1"/>
  <c r="I75" i="53"/>
  <c r="E75" i="53"/>
  <c r="H73" i="18"/>
  <c r="G73" i="18"/>
  <c r="I73" i="18"/>
  <c r="E73" i="18"/>
  <c r="A77" i="53" l="1"/>
  <c r="H76" i="53"/>
  <c r="F76" i="53"/>
  <c r="G76" i="53" s="1"/>
  <c r="I76" i="53"/>
  <c r="E76" i="53"/>
  <c r="H74" i="18"/>
  <c r="G74" i="18"/>
  <c r="I74" i="18"/>
  <c r="E74" i="18"/>
  <c r="A78" i="53" l="1"/>
  <c r="H77" i="53"/>
  <c r="F77" i="53"/>
  <c r="G77" i="53" s="1"/>
  <c r="I77" i="53"/>
  <c r="E77" i="53"/>
  <c r="H75" i="18"/>
  <c r="G75" i="18"/>
  <c r="I75" i="18"/>
  <c r="E75" i="18"/>
  <c r="A79" i="53" l="1"/>
  <c r="H78" i="53"/>
  <c r="F78" i="53"/>
  <c r="G78" i="53" s="1"/>
  <c r="I78" i="53"/>
  <c r="E78" i="53"/>
  <c r="H76" i="18"/>
  <c r="G76" i="18"/>
  <c r="I76" i="18"/>
  <c r="E76" i="18"/>
  <c r="A80" i="53" l="1"/>
  <c r="H79" i="53"/>
  <c r="F79" i="53"/>
  <c r="G79" i="53" s="1"/>
  <c r="I79" i="53"/>
  <c r="E79" i="53"/>
  <c r="H77" i="18"/>
  <c r="G77" i="18"/>
  <c r="I77" i="18"/>
  <c r="E77" i="18"/>
  <c r="A81" i="53" l="1"/>
  <c r="H80" i="53"/>
  <c r="F80" i="53"/>
  <c r="G80" i="53" s="1"/>
  <c r="I80" i="53"/>
  <c r="E80" i="53"/>
  <c r="H78" i="18"/>
  <c r="G78" i="18"/>
  <c r="I78" i="18"/>
  <c r="E78" i="18"/>
  <c r="A82" i="53" l="1"/>
  <c r="H81" i="53"/>
  <c r="F81" i="53"/>
  <c r="G81" i="53" s="1"/>
  <c r="I81" i="53"/>
  <c r="E81" i="53"/>
  <c r="H79" i="18"/>
  <c r="G79" i="18"/>
  <c r="I79" i="18"/>
  <c r="E79" i="18"/>
  <c r="A83" i="53" l="1"/>
  <c r="H82" i="53"/>
  <c r="F82" i="53"/>
  <c r="G82" i="53" s="1"/>
  <c r="I82" i="53"/>
  <c r="E82" i="53"/>
  <c r="H80" i="18"/>
  <c r="G80" i="18"/>
  <c r="I80" i="18"/>
  <c r="E80" i="18"/>
  <c r="A84" i="53" l="1"/>
  <c r="H83" i="53"/>
  <c r="F83" i="53"/>
  <c r="G83" i="53" s="1"/>
  <c r="I83" i="53"/>
  <c r="E83" i="53"/>
  <c r="H81" i="18"/>
  <c r="G81" i="18"/>
  <c r="I81" i="18"/>
  <c r="E81" i="18"/>
  <c r="A85" i="53" l="1"/>
  <c r="H84" i="53"/>
  <c r="F84" i="53"/>
  <c r="G84" i="53" s="1"/>
  <c r="I84" i="53"/>
  <c r="E84" i="53"/>
  <c r="H82" i="18"/>
  <c r="G82" i="18"/>
  <c r="I82" i="18"/>
  <c r="E82" i="18"/>
  <c r="A86" i="53" l="1"/>
  <c r="H85" i="53"/>
  <c r="F85" i="53"/>
  <c r="G85" i="53" s="1"/>
  <c r="I85" i="53"/>
  <c r="E85" i="53"/>
  <c r="H83" i="18"/>
  <c r="G83" i="18"/>
  <c r="I83" i="18"/>
  <c r="E83" i="18"/>
  <c r="A87" i="53" l="1"/>
  <c r="H86" i="53"/>
  <c r="F86" i="53"/>
  <c r="G86" i="53" s="1"/>
  <c r="I86" i="53"/>
  <c r="E86" i="53"/>
  <c r="H84" i="18"/>
  <c r="G84" i="18"/>
  <c r="I84" i="18"/>
  <c r="E84" i="18"/>
  <c r="A88" i="53" l="1"/>
  <c r="H87" i="53"/>
  <c r="F87" i="53"/>
  <c r="G87" i="53" s="1"/>
  <c r="I87" i="53"/>
  <c r="E87" i="53"/>
  <c r="H85" i="18"/>
  <c r="G85" i="18"/>
  <c r="I85" i="18"/>
  <c r="E85" i="18"/>
  <c r="A89" i="53" l="1"/>
  <c r="H88" i="53"/>
  <c r="F88" i="53"/>
  <c r="G88" i="53" s="1"/>
  <c r="I88" i="53"/>
  <c r="E88" i="53"/>
  <c r="H86" i="18"/>
  <c r="G86" i="18"/>
  <c r="I86" i="18"/>
  <c r="E86" i="18"/>
  <c r="A90" i="53" l="1"/>
  <c r="H89" i="53"/>
  <c r="F89" i="53"/>
  <c r="G89" i="53" s="1"/>
  <c r="I89" i="53"/>
  <c r="E89" i="53"/>
  <c r="H87" i="18"/>
  <c r="G87" i="18"/>
  <c r="I87" i="18"/>
  <c r="E87" i="18"/>
  <c r="A91" i="53" l="1"/>
  <c r="H90" i="53"/>
  <c r="F90" i="53"/>
  <c r="G90" i="53" s="1"/>
  <c r="I90" i="53"/>
  <c r="E90" i="53"/>
  <c r="H88" i="18"/>
  <c r="G88" i="18"/>
  <c r="I88" i="18"/>
  <c r="E88" i="18"/>
  <c r="A92" i="53" l="1"/>
  <c r="H91" i="53"/>
  <c r="F91" i="53"/>
  <c r="G91" i="53" s="1"/>
  <c r="I91" i="53"/>
  <c r="E91" i="53"/>
  <c r="H89" i="18"/>
  <c r="G89" i="18"/>
  <c r="I89" i="18"/>
  <c r="E89" i="18"/>
  <c r="A93" i="53" l="1"/>
  <c r="H92" i="53"/>
  <c r="F92" i="53"/>
  <c r="G92" i="53" s="1"/>
  <c r="I92" i="53"/>
  <c r="E92" i="53"/>
  <c r="H90" i="18"/>
  <c r="G90" i="18"/>
  <c r="I90" i="18"/>
  <c r="E90" i="18"/>
  <c r="A94" i="53" l="1"/>
  <c r="H93" i="53"/>
  <c r="F93" i="53"/>
  <c r="G93" i="53" s="1"/>
  <c r="I93" i="53"/>
  <c r="E93" i="53"/>
  <c r="H91" i="18"/>
  <c r="G91" i="18"/>
  <c r="I91" i="18"/>
  <c r="E91" i="18"/>
  <c r="A95" i="53" l="1"/>
  <c r="H94" i="53"/>
  <c r="F94" i="53"/>
  <c r="G94" i="53" s="1"/>
  <c r="I94" i="53"/>
  <c r="E94" i="53"/>
  <c r="H92" i="18"/>
  <c r="G92" i="18"/>
  <c r="I92" i="18"/>
  <c r="E92" i="18"/>
  <c r="A96" i="53" l="1"/>
  <c r="H95" i="53"/>
  <c r="F95" i="53"/>
  <c r="G95" i="53" s="1"/>
  <c r="I95" i="53"/>
  <c r="E95" i="53"/>
  <c r="H93" i="18"/>
  <c r="G93" i="18"/>
  <c r="I93" i="18"/>
  <c r="E93" i="18"/>
  <c r="A97" i="53" l="1"/>
  <c r="H96" i="53"/>
  <c r="F96" i="53"/>
  <c r="G96" i="53" s="1"/>
  <c r="I96" i="53"/>
  <c r="E96" i="53"/>
  <c r="H94" i="18"/>
  <c r="G94" i="18"/>
  <c r="I94" i="18"/>
  <c r="E94" i="18"/>
  <c r="A98" i="53" l="1"/>
  <c r="H97" i="53"/>
  <c r="F97" i="53"/>
  <c r="G97" i="53" s="1"/>
  <c r="I97" i="53"/>
  <c r="E97" i="53"/>
  <c r="H95" i="18"/>
  <c r="G95" i="18"/>
  <c r="I95" i="18"/>
  <c r="E95" i="18"/>
  <c r="A99" i="53" l="1"/>
  <c r="H98" i="53"/>
  <c r="F98" i="53"/>
  <c r="G98" i="53" s="1"/>
  <c r="I98" i="53"/>
  <c r="E98" i="53"/>
  <c r="H96" i="18"/>
  <c r="G96" i="18"/>
  <c r="I96" i="18"/>
  <c r="E96" i="18"/>
  <c r="A100" i="53" l="1"/>
  <c r="H99" i="53"/>
  <c r="F99" i="53"/>
  <c r="G99" i="53" s="1"/>
  <c r="I99" i="53"/>
  <c r="E99" i="53"/>
  <c r="H97" i="18"/>
  <c r="G97" i="18"/>
  <c r="I97" i="18"/>
  <c r="E97" i="18"/>
  <c r="A101" i="53" l="1"/>
  <c r="H100" i="53"/>
  <c r="F100" i="53"/>
  <c r="G100" i="53" s="1"/>
  <c r="I100" i="53"/>
  <c r="E100" i="53"/>
  <c r="H98" i="18"/>
  <c r="G98" i="18"/>
  <c r="I98" i="18"/>
  <c r="E98" i="18"/>
  <c r="A102" i="53" l="1"/>
  <c r="H101" i="53"/>
  <c r="F101" i="53"/>
  <c r="G101" i="53" s="1"/>
  <c r="I101" i="53"/>
  <c r="E101" i="53"/>
  <c r="H99" i="18"/>
  <c r="G99" i="18"/>
  <c r="I99" i="18"/>
  <c r="E99" i="18"/>
  <c r="A103" i="53" l="1"/>
  <c r="H102" i="53"/>
  <c r="F102" i="53"/>
  <c r="G102" i="53" s="1"/>
  <c r="I102" i="53"/>
  <c r="E102" i="53"/>
  <c r="H100" i="18"/>
  <c r="G100" i="18"/>
  <c r="I100" i="18"/>
  <c r="E100" i="18"/>
  <c r="A104" i="53" l="1"/>
  <c r="H103" i="53"/>
  <c r="F103" i="53"/>
  <c r="G103" i="53" s="1"/>
  <c r="I103" i="53"/>
  <c r="E103" i="53"/>
  <c r="H101" i="18"/>
  <c r="G101" i="18"/>
  <c r="I101" i="18"/>
  <c r="E101" i="18"/>
  <c r="A105" i="53" l="1"/>
  <c r="H104" i="53"/>
  <c r="F104" i="53"/>
  <c r="G104" i="53" s="1"/>
  <c r="I104" i="53"/>
  <c r="E104" i="53"/>
  <c r="H102" i="18"/>
  <c r="G102" i="18"/>
  <c r="I102" i="18"/>
  <c r="E102" i="18"/>
  <c r="A106" i="53" l="1"/>
  <c r="H105" i="53"/>
  <c r="F105" i="53"/>
  <c r="G105" i="53" s="1"/>
  <c r="I105" i="53"/>
  <c r="E105" i="53"/>
  <c r="H103" i="18"/>
  <c r="G103" i="18"/>
  <c r="I103" i="18"/>
  <c r="E103" i="18"/>
  <c r="A107" i="53" l="1"/>
  <c r="H106" i="53"/>
  <c r="F106" i="53"/>
  <c r="G106" i="53" s="1"/>
  <c r="I106" i="53"/>
  <c r="E106" i="53"/>
  <c r="H104" i="18"/>
  <c r="G104" i="18"/>
  <c r="I104" i="18"/>
  <c r="E104" i="18"/>
  <c r="A108" i="53" l="1"/>
  <c r="H107" i="53"/>
  <c r="F107" i="53"/>
  <c r="G107" i="53" s="1"/>
  <c r="I107" i="53"/>
  <c r="E107" i="53"/>
  <c r="H105" i="18"/>
  <c r="G105" i="18"/>
  <c r="I105" i="18"/>
  <c r="E105" i="18"/>
  <c r="A109" i="53" l="1"/>
  <c r="H108" i="53"/>
  <c r="F108" i="53"/>
  <c r="G108" i="53" s="1"/>
  <c r="I108" i="53"/>
  <c r="E108" i="53"/>
  <c r="H106" i="18"/>
  <c r="G106" i="18"/>
  <c r="I106" i="18"/>
  <c r="E106" i="18"/>
  <c r="A110" i="53" l="1"/>
  <c r="H109" i="53"/>
  <c r="F109" i="53"/>
  <c r="G109" i="53" s="1"/>
  <c r="I109" i="53"/>
  <c r="E109" i="53"/>
  <c r="H107" i="18"/>
  <c r="G107" i="18"/>
  <c r="I107" i="18"/>
  <c r="E107" i="18"/>
  <c r="A111" i="53" l="1"/>
  <c r="H110" i="53"/>
  <c r="F110" i="53"/>
  <c r="G110" i="53" s="1"/>
  <c r="I110" i="53"/>
  <c r="E110" i="53"/>
  <c r="H108" i="18"/>
  <c r="G108" i="18"/>
  <c r="I108" i="18"/>
  <c r="E108" i="18"/>
  <c r="A112" i="53" l="1"/>
  <c r="H111" i="53"/>
  <c r="F111" i="53"/>
  <c r="G111" i="53" s="1"/>
  <c r="I111" i="53"/>
  <c r="E111" i="53"/>
  <c r="H109" i="18"/>
  <c r="G109" i="18"/>
  <c r="I109" i="18"/>
  <c r="E109" i="18"/>
  <c r="A113" i="53" l="1"/>
  <c r="H112" i="53"/>
  <c r="F112" i="53"/>
  <c r="G112" i="53" s="1"/>
  <c r="I112" i="53"/>
  <c r="E112" i="53"/>
  <c r="H110" i="18"/>
  <c r="G110" i="18"/>
  <c r="I110" i="18"/>
  <c r="E110" i="18"/>
  <c r="A114" i="53" l="1"/>
  <c r="H113" i="53"/>
  <c r="F113" i="53"/>
  <c r="G113" i="53" s="1"/>
  <c r="I113" i="53"/>
  <c r="E113" i="53"/>
  <c r="I111" i="18"/>
  <c r="E111" i="18"/>
  <c r="H111" i="18"/>
  <c r="G111" i="18"/>
  <c r="A115" i="53" l="1"/>
  <c r="H114" i="53"/>
  <c r="F114" i="53"/>
  <c r="G114" i="53" s="1"/>
  <c r="I114" i="53"/>
  <c r="E114" i="53"/>
  <c r="I112" i="18"/>
  <c r="E112" i="18"/>
  <c r="H112" i="18"/>
  <c r="G112" i="18"/>
  <c r="A116" i="53" l="1"/>
  <c r="H115" i="53"/>
  <c r="F115" i="53"/>
  <c r="G115" i="53" s="1"/>
  <c r="I115" i="53"/>
  <c r="E115" i="53"/>
  <c r="I113" i="18"/>
  <c r="E113" i="18"/>
  <c r="H113" i="18"/>
  <c r="G113" i="18"/>
  <c r="A117" i="53" l="1"/>
  <c r="H116" i="53"/>
  <c r="F116" i="53"/>
  <c r="G116" i="53" s="1"/>
  <c r="I116" i="53"/>
  <c r="E116" i="53"/>
  <c r="I114" i="18"/>
  <c r="E114" i="18"/>
  <c r="H114" i="18"/>
  <c r="G114" i="18"/>
  <c r="A118" i="53" l="1"/>
  <c r="H117" i="53"/>
  <c r="F117" i="53"/>
  <c r="G117" i="53" s="1"/>
  <c r="I117" i="53"/>
  <c r="E117" i="53"/>
  <c r="I115" i="18"/>
  <c r="E115" i="18"/>
  <c r="H115" i="18"/>
  <c r="G115" i="18"/>
  <c r="A119" i="53" l="1"/>
  <c r="H118" i="53"/>
  <c r="F118" i="53"/>
  <c r="G118" i="53" s="1"/>
  <c r="I118" i="53"/>
  <c r="E118" i="53"/>
  <c r="I116" i="18"/>
  <c r="E116" i="18"/>
  <c r="H116" i="18"/>
  <c r="G116" i="18"/>
  <c r="A120" i="53" l="1"/>
  <c r="H119" i="53"/>
  <c r="F119" i="53"/>
  <c r="G119" i="53" s="1"/>
  <c r="I119" i="53"/>
  <c r="E119" i="53"/>
  <c r="I117" i="18"/>
  <c r="E117" i="18"/>
  <c r="H117" i="18"/>
  <c r="G117" i="18"/>
  <c r="A121" i="53" l="1"/>
  <c r="H120" i="53"/>
  <c r="F120" i="53"/>
  <c r="G120" i="53" s="1"/>
  <c r="I120" i="53"/>
  <c r="E120" i="53"/>
  <c r="I118" i="18"/>
  <c r="E118" i="18"/>
  <c r="H118" i="18"/>
  <c r="G118" i="18"/>
  <c r="A122" i="53" l="1"/>
  <c r="H121" i="53"/>
  <c r="F121" i="53"/>
  <c r="G121" i="53" s="1"/>
  <c r="I121" i="53"/>
  <c r="E121" i="53"/>
  <c r="I119" i="18"/>
  <c r="E119" i="18"/>
  <c r="H119" i="18"/>
  <c r="G119" i="18"/>
  <c r="A123" i="53" l="1"/>
  <c r="H122" i="53"/>
  <c r="F122" i="53"/>
  <c r="G122" i="53" s="1"/>
  <c r="I122" i="53"/>
  <c r="E122" i="53"/>
  <c r="I120" i="18"/>
  <c r="E120" i="18"/>
  <c r="H120" i="18"/>
  <c r="G120" i="18"/>
  <c r="A124" i="53" l="1"/>
  <c r="H123" i="53"/>
  <c r="F123" i="53"/>
  <c r="G123" i="53" s="1"/>
  <c r="I123" i="53"/>
  <c r="E123" i="53"/>
  <c r="I121" i="18"/>
  <c r="E121" i="18"/>
  <c r="H121" i="18"/>
  <c r="G121" i="18"/>
  <c r="A125" i="53" l="1"/>
  <c r="H124" i="53"/>
  <c r="F124" i="53"/>
  <c r="G124" i="53" s="1"/>
  <c r="I124" i="53"/>
  <c r="E124" i="53"/>
  <c r="I122" i="18"/>
  <c r="E122" i="18"/>
  <c r="H122" i="18"/>
  <c r="G122" i="18"/>
  <c r="A126" i="53" l="1"/>
  <c r="H125" i="53"/>
  <c r="F125" i="53"/>
  <c r="G125" i="53" s="1"/>
  <c r="I125" i="53"/>
  <c r="E125" i="53"/>
  <c r="I123" i="18"/>
  <c r="E123" i="18"/>
  <c r="H123" i="18"/>
  <c r="G123" i="18"/>
  <c r="A127" i="53" l="1"/>
  <c r="H126" i="53"/>
  <c r="F126" i="53"/>
  <c r="G126" i="53" s="1"/>
  <c r="I126" i="53"/>
  <c r="E126" i="53"/>
  <c r="I124" i="18"/>
  <c r="E124" i="18"/>
  <c r="H124" i="18"/>
  <c r="G124" i="18"/>
  <c r="A128" i="53" l="1"/>
  <c r="H127" i="53"/>
  <c r="F127" i="53"/>
  <c r="G127" i="53" s="1"/>
  <c r="I127" i="53"/>
  <c r="E127" i="53"/>
  <c r="I125" i="18"/>
  <c r="E125" i="18"/>
  <c r="H125" i="18"/>
  <c r="G125" i="18"/>
  <c r="A129" i="53" l="1"/>
  <c r="H128" i="53"/>
  <c r="F128" i="53"/>
  <c r="G128" i="53" s="1"/>
  <c r="I128" i="53"/>
  <c r="E128" i="53"/>
  <c r="I126" i="18"/>
  <c r="E126" i="18"/>
  <c r="H126" i="18"/>
  <c r="G126" i="18"/>
  <c r="A130" i="53" l="1"/>
  <c r="H129" i="53"/>
  <c r="F129" i="53"/>
  <c r="G129" i="53" s="1"/>
  <c r="I129" i="53"/>
  <c r="E129" i="53"/>
  <c r="I127" i="18"/>
  <c r="E127" i="18"/>
  <c r="H127" i="18"/>
  <c r="G127" i="18"/>
  <c r="A131" i="53" l="1"/>
  <c r="H130" i="53"/>
  <c r="F130" i="53"/>
  <c r="G130" i="53" s="1"/>
  <c r="I130" i="53"/>
  <c r="E130" i="53"/>
  <c r="I128" i="18"/>
  <c r="E128" i="18"/>
  <c r="H128" i="18"/>
  <c r="G128" i="18"/>
  <c r="A132" i="53" l="1"/>
  <c r="H131" i="53"/>
  <c r="F131" i="53"/>
  <c r="G131" i="53" s="1"/>
  <c r="I131" i="53"/>
  <c r="E131" i="53"/>
  <c r="I129" i="18"/>
  <c r="E129" i="18"/>
  <c r="H129" i="18"/>
  <c r="G129" i="18"/>
  <c r="A133" i="53" l="1"/>
  <c r="H132" i="53"/>
  <c r="F132" i="53"/>
  <c r="G132" i="53" s="1"/>
  <c r="I132" i="53"/>
  <c r="E132" i="53"/>
  <c r="I130" i="18"/>
  <c r="E130" i="18"/>
  <c r="H130" i="18"/>
  <c r="G130" i="18"/>
  <c r="A134" i="53" l="1"/>
  <c r="H133" i="53"/>
  <c r="F133" i="53"/>
  <c r="G133" i="53" s="1"/>
  <c r="I133" i="53"/>
  <c r="E133" i="53"/>
  <c r="I131" i="18"/>
  <c r="E131" i="18"/>
  <c r="H131" i="18"/>
  <c r="G131" i="18"/>
  <c r="A135" i="53" l="1"/>
  <c r="H134" i="53"/>
  <c r="F134" i="53"/>
  <c r="G134" i="53" s="1"/>
  <c r="I134" i="53"/>
  <c r="E134" i="53"/>
  <c r="I132" i="18"/>
  <c r="E132" i="18"/>
  <c r="H132" i="18"/>
  <c r="G132" i="18"/>
  <c r="A136" i="53" l="1"/>
  <c r="H135" i="53"/>
  <c r="F135" i="53"/>
  <c r="G135" i="53" s="1"/>
  <c r="I135" i="53"/>
  <c r="E135" i="53"/>
  <c r="I133" i="18"/>
  <c r="E133" i="18"/>
  <c r="H133" i="18"/>
  <c r="G133" i="18"/>
  <c r="A137" i="53" l="1"/>
  <c r="H136" i="53"/>
  <c r="F136" i="53"/>
  <c r="G136" i="53" s="1"/>
  <c r="I136" i="53"/>
  <c r="E136" i="53"/>
  <c r="I134" i="18"/>
  <c r="E134" i="18"/>
  <c r="H134" i="18"/>
  <c r="G134" i="18"/>
  <c r="A138" i="53" l="1"/>
  <c r="H137" i="53"/>
  <c r="F137" i="53"/>
  <c r="G137" i="53" s="1"/>
  <c r="I137" i="53"/>
  <c r="E137" i="53"/>
  <c r="I135" i="18"/>
  <c r="E135" i="18"/>
  <c r="H135" i="18"/>
  <c r="G135" i="18"/>
  <c r="A139" i="53" l="1"/>
  <c r="H138" i="53"/>
  <c r="F138" i="53"/>
  <c r="G138" i="53" s="1"/>
  <c r="I138" i="53"/>
  <c r="E138" i="53"/>
  <c r="I136" i="18"/>
  <c r="E136" i="18"/>
  <c r="H136" i="18"/>
  <c r="G136" i="18"/>
  <c r="I139" i="53" l="1"/>
  <c r="A140" i="53"/>
  <c r="H139" i="53"/>
  <c r="F139" i="53"/>
  <c r="G139" i="53" s="1"/>
  <c r="E139" i="53"/>
  <c r="I137" i="18"/>
  <c r="E137" i="18"/>
  <c r="H137" i="18"/>
  <c r="G137" i="18"/>
  <c r="I140" i="53" l="1"/>
  <c r="E140" i="53"/>
  <c r="A141" i="53"/>
  <c r="H140" i="53"/>
  <c r="F140" i="53"/>
  <c r="G140" i="53" s="1"/>
  <c r="I138" i="18"/>
  <c r="E138" i="18"/>
  <c r="H138" i="18"/>
  <c r="G138" i="18"/>
  <c r="I141" i="53" l="1"/>
  <c r="E141" i="53"/>
  <c r="A142" i="53"/>
  <c r="H141" i="53"/>
  <c r="F141" i="53"/>
  <c r="G141" i="53" s="1"/>
  <c r="I139" i="18"/>
  <c r="H139" i="18"/>
  <c r="E139" i="18"/>
  <c r="G139" i="18"/>
  <c r="I142" i="53" l="1"/>
  <c r="E142" i="53"/>
  <c r="A143" i="53"/>
  <c r="H142" i="53"/>
  <c r="F142" i="53"/>
  <c r="G142" i="53" s="1"/>
  <c r="I140" i="18"/>
  <c r="E140" i="18"/>
  <c r="H140" i="18"/>
  <c r="G140" i="18"/>
  <c r="I143" i="53" l="1"/>
  <c r="E143" i="53"/>
  <c r="A144" i="53"/>
  <c r="H143" i="53"/>
  <c r="F143" i="53"/>
  <c r="G143" i="53" s="1"/>
  <c r="I141" i="18"/>
  <c r="E141" i="18"/>
  <c r="H141" i="18"/>
  <c r="G141" i="18"/>
  <c r="I144" i="53" l="1"/>
  <c r="E144" i="53"/>
  <c r="A145" i="53"/>
  <c r="H144" i="53"/>
  <c r="F144" i="53"/>
  <c r="G144" i="53" s="1"/>
  <c r="I142" i="18"/>
  <c r="E142" i="18"/>
  <c r="H142" i="18"/>
  <c r="G142" i="18"/>
  <c r="I145" i="53" l="1"/>
  <c r="E145" i="53"/>
  <c r="A146" i="53"/>
  <c r="H145" i="53"/>
  <c r="F145" i="53"/>
  <c r="G145" i="53" s="1"/>
  <c r="I143" i="18"/>
  <c r="E143" i="18"/>
  <c r="H143" i="18"/>
  <c r="G143" i="18"/>
  <c r="I146" i="53" l="1"/>
  <c r="E146" i="53"/>
  <c r="A147" i="53"/>
  <c r="H146" i="53"/>
  <c r="F146" i="53"/>
  <c r="G146" i="53" s="1"/>
  <c r="I144" i="18"/>
  <c r="E144" i="18"/>
  <c r="H144" i="18"/>
  <c r="G144" i="18"/>
  <c r="I147" i="53" l="1"/>
  <c r="E147" i="53"/>
  <c r="A148" i="53"/>
  <c r="H147" i="53"/>
  <c r="F147" i="53"/>
  <c r="G147" i="53" s="1"/>
  <c r="I145" i="18"/>
  <c r="E145" i="18"/>
  <c r="H145" i="18"/>
  <c r="G145" i="18"/>
  <c r="I148" i="53" l="1"/>
  <c r="E148" i="53"/>
  <c r="A149" i="53"/>
  <c r="H148" i="53"/>
  <c r="F148" i="53"/>
  <c r="G148" i="53" s="1"/>
  <c r="I146" i="18"/>
  <c r="E146" i="18"/>
  <c r="H146" i="18"/>
  <c r="G146" i="18"/>
  <c r="I149" i="53" l="1"/>
  <c r="E149" i="53"/>
  <c r="A150" i="53"/>
  <c r="H149" i="53"/>
  <c r="F149" i="53"/>
  <c r="G149" i="53" s="1"/>
  <c r="I147" i="18"/>
  <c r="E147" i="18"/>
  <c r="H147" i="18"/>
  <c r="G147" i="18"/>
  <c r="I150" i="53" l="1"/>
  <c r="E150" i="53"/>
  <c r="A151" i="53"/>
  <c r="H150" i="53"/>
  <c r="F150" i="53"/>
  <c r="G150" i="53" s="1"/>
  <c r="I148" i="18"/>
  <c r="E148" i="18"/>
  <c r="H148" i="18"/>
  <c r="G148" i="18"/>
  <c r="I151" i="53" l="1"/>
  <c r="E151" i="53"/>
  <c r="A152" i="53"/>
  <c r="H151" i="53"/>
  <c r="F151" i="53"/>
  <c r="G151" i="53" s="1"/>
  <c r="I149" i="18"/>
  <c r="E149" i="18"/>
  <c r="H149" i="18"/>
  <c r="G149" i="18"/>
  <c r="I152" i="53" l="1"/>
  <c r="E152" i="53"/>
  <c r="A153" i="53"/>
  <c r="H152" i="53"/>
  <c r="F152" i="53"/>
  <c r="G152" i="53" s="1"/>
  <c r="I150" i="18"/>
  <c r="E150" i="18"/>
  <c r="H150" i="18"/>
  <c r="G150" i="18"/>
  <c r="I153" i="53" l="1"/>
  <c r="E153" i="53"/>
  <c r="A154" i="53"/>
  <c r="H153" i="53"/>
  <c r="F153" i="53"/>
  <c r="G153" i="53" s="1"/>
  <c r="I151" i="18"/>
  <c r="E151" i="18"/>
  <c r="H151" i="18"/>
  <c r="G151" i="18"/>
  <c r="I154" i="53" l="1"/>
  <c r="E154" i="53"/>
  <c r="A155" i="53"/>
  <c r="H154" i="53"/>
  <c r="F154" i="53"/>
  <c r="G154" i="53" s="1"/>
  <c r="I152" i="18"/>
  <c r="E152" i="18"/>
  <c r="H152" i="18"/>
  <c r="G152" i="18"/>
  <c r="I155" i="53" l="1"/>
  <c r="E155" i="53"/>
  <c r="A156" i="53"/>
  <c r="H155" i="53"/>
  <c r="F155" i="53"/>
  <c r="G155" i="53" s="1"/>
  <c r="I153" i="18"/>
  <c r="E153" i="18"/>
  <c r="H153" i="18"/>
  <c r="G153" i="18"/>
  <c r="I156" i="53" l="1"/>
  <c r="E156" i="53"/>
  <c r="A157" i="53"/>
  <c r="H156" i="53"/>
  <c r="F156" i="53"/>
  <c r="G156" i="53" s="1"/>
  <c r="I154" i="18"/>
  <c r="E154" i="18"/>
  <c r="H154" i="18"/>
  <c r="G154" i="18"/>
  <c r="I157" i="53" l="1"/>
  <c r="E157" i="53"/>
  <c r="A158" i="53"/>
  <c r="H157" i="53"/>
  <c r="F157" i="53"/>
  <c r="G157" i="53" s="1"/>
  <c r="I155" i="18"/>
  <c r="E155" i="18"/>
  <c r="H155" i="18"/>
  <c r="G155" i="18"/>
  <c r="I158" i="53" l="1"/>
  <c r="E158" i="53"/>
  <c r="A159" i="53"/>
  <c r="H158" i="53"/>
  <c r="F158" i="53"/>
  <c r="G158" i="53" s="1"/>
  <c r="I156" i="18"/>
  <c r="E156" i="18"/>
  <c r="H156" i="18"/>
  <c r="G156" i="18"/>
  <c r="I159" i="53" l="1"/>
  <c r="E159" i="53"/>
  <c r="A160" i="53"/>
  <c r="H159" i="53"/>
  <c r="F159" i="53"/>
  <c r="G159" i="53" s="1"/>
  <c r="I157" i="18"/>
  <c r="E157" i="18"/>
  <c r="H157" i="18"/>
  <c r="G157" i="18"/>
  <c r="I160" i="53" l="1"/>
  <c r="E160" i="53"/>
  <c r="A161" i="53"/>
  <c r="H160" i="53"/>
  <c r="F160" i="53"/>
  <c r="G160" i="53" s="1"/>
  <c r="I158" i="18"/>
  <c r="E158" i="18"/>
  <c r="H158" i="18"/>
  <c r="G158" i="18"/>
  <c r="I161" i="53" l="1"/>
  <c r="E161" i="53"/>
  <c r="A162" i="53"/>
  <c r="H161" i="53"/>
  <c r="F161" i="53"/>
  <c r="G161" i="53" s="1"/>
  <c r="I159" i="18"/>
  <c r="E159" i="18"/>
  <c r="H159" i="18"/>
  <c r="G159" i="18"/>
  <c r="I162" i="53" l="1"/>
  <c r="E162" i="53"/>
  <c r="A163" i="53"/>
  <c r="H162" i="53"/>
  <c r="F162" i="53"/>
  <c r="G162" i="53" s="1"/>
  <c r="I160" i="18"/>
  <c r="E160" i="18"/>
  <c r="H160" i="18"/>
  <c r="G160" i="18"/>
  <c r="I163" i="53" l="1"/>
  <c r="E163" i="53"/>
  <c r="A164" i="53"/>
  <c r="H163" i="53"/>
  <c r="F163" i="53"/>
  <c r="G163" i="53" s="1"/>
  <c r="I161" i="18"/>
  <c r="E161" i="18"/>
  <c r="H161" i="18"/>
  <c r="G161" i="18"/>
  <c r="I164" i="53" l="1"/>
  <c r="E164" i="53"/>
  <c r="A165" i="53"/>
  <c r="H164" i="53"/>
  <c r="F164" i="53"/>
  <c r="G164" i="53" s="1"/>
  <c r="I162" i="18"/>
  <c r="E162" i="18"/>
  <c r="H162" i="18"/>
  <c r="G162" i="18"/>
  <c r="I165" i="53" l="1"/>
  <c r="E165" i="53"/>
  <c r="A166" i="53"/>
  <c r="H165" i="53"/>
  <c r="F165" i="53"/>
  <c r="G165" i="53" s="1"/>
  <c r="I163" i="18"/>
  <c r="E163" i="18"/>
  <c r="H163" i="18"/>
  <c r="G163" i="18"/>
  <c r="I166" i="53" l="1"/>
  <c r="E166" i="53"/>
  <c r="A167" i="53"/>
  <c r="H166" i="53"/>
  <c r="F166" i="53"/>
  <c r="G166" i="53" s="1"/>
  <c r="I164" i="18"/>
  <c r="E164" i="18"/>
  <c r="H164" i="18"/>
  <c r="G164" i="18"/>
  <c r="I167" i="53" l="1"/>
  <c r="E167" i="53"/>
  <c r="H167" i="53"/>
  <c r="F167" i="53"/>
  <c r="G167" i="53" s="1"/>
  <c r="I165" i="18"/>
  <c r="E165" i="18"/>
  <c r="H165" i="18"/>
  <c r="G165" i="18"/>
  <c r="I166" i="18" l="1"/>
  <c r="E166" i="18"/>
  <c r="H166" i="18"/>
  <c r="G166" i="18"/>
  <c r="I167" i="18" l="1"/>
  <c r="E167" i="18"/>
  <c r="H167" i="18"/>
  <c r="G167" i="18"/>
</calcChain>
</file>

<file path=xl/sharedStrings.xml><?xml version="1.0" encoding="utf-8"?>
<sst xmlns="http://schemas.openxmlformats.org/spreadsheetml/2006/main" count="173" uniqueCount="68">
  <si>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</si>
  <si>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</si>
  <si>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</si>
  <si>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</si>
  <si>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</si>
  <si>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</si>
  <si>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</si>
  <si>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</si>
  <si>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</si>
  <si>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</si>
  <si>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</si>
  <si>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</si>
  <si>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</si>
  <si>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</si>
  <si>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</si>
  <si>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</si>
  <si>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</si>
  <si>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</si>
  <si>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</si>
  <si>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</si>
  <si>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</si>
  <si>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</si>
  <si>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</si>
  <si>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</si>
  <si>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</si>
  <si>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</si>
  <si>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</si>
  <si>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</si>
  <si>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</si>
  <si>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</si>
  <si>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</si>
  <si>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</si>
  <si>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</si>
  <si>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</si>
  <si>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</si>
  <si>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</si>
  <si>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</si>
  <si>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</si>
  <si>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</si>
  <si>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</si>
  <si>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</si>
  <si>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</si>
  <si>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</si>
  <si>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</si>
  <si>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</si>
  <si>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</si>
  <si>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</si>
  <si>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</si>
  <si>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</si>
  <si>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</si>
  <si>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</si>
  <si>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</si>
  <si>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</si>
  <si>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</si>
  <si>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</si>
  <si>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</si>
  <si>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</si>
  <si>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</si>
  <si>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</si>
  <si>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</si>
  <si>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</si>
  <si>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</si>
  <si>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</si>
  <si>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</si>
  <si>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</si>
  <si>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MaeKlong</t>
  </si>
  <si>
    <t>MaeKlong 8-3-1977</t>
  </si>
  <si>
    <t>MaeKlong 9-4-1977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</si>
</sst>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2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8" xfId="0" applyFill="1" applyBorder="1"/>
    <xf numFmtId="2" fontId="0" fillId="3" borderId="35" xfId="0" applyNumberFormat="1" applyFill="1" applyBorder="1"/>
    <xf numFmtId="0" fontId="0" fillId="3" borderId="0" xfId="0" applyFill="1" applyBorder="1" applyAlignment="1" applyProtection="1">
      <alignment horizontal="center" vertical="top" wrapText="1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MaeKlong 8-3-1977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'8-3-1977'!$F$5:$F$22</c:f>
              <c:numCache>
                <c:formatCode>General</c:formatCode>
                <c:ptCount val="18"/>
                <c:pt idx="0">
                  <c:v>8000</c:v>
                </c:pt>
                <c:pt idx="1">
                  <c:v>16000</c:v>
                </c:pt>
              </c:numCache>
            </c:numRef>
          </c:xVal>
          <c:yVal>
            <c:numRef>
              <c:f>'8-3-1977'!$G$5:$G$22</c:f>
              <c:numCache>
                <c:formatCode>0.00</c:formatCode>
                <c:ptCount val="18"/>
                <c:pt idx="0">
                  <c:v>25</c:v>
                </c:pt>
                <c:pt idx="1">
                  <c:v>8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'8-3-1977'!$H$5:$H$22</c:f>
              <c:numCache>
                <c:formatCode>General</c:formatCode>
                <c:ptCount val="18"/>
                <c:pt idx="0">
                  <c:v>8000</c:v>
                </c:pt>
                <c:pt idx="1">
                  <c:v>16000</c:v>
                </c:pt>
              </c:numCache>
            </c:numRef>
          </c:xVal>
          <c:yVal>
            <c:numRef>
              <c:f>'8-3-1977'!$I$5:$I$22</c:f>
              <c:numCache>
                <c:formatCode>0.00</c:formatCode>
                <c:ptCount val="18"/>
                <c:pt idx="0">
                  <c:v>6</c:v>
                </c:pt>
                <c:pt idx="1">
                  <c:v>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'8-3-1977'!$I$32:$I$167</c:f>
              <c:numCache>
                <c:formatCode>General</c:formatCode>
                <c:ptCount val="136"/>
                <c:pt idx="0">
                  <c:v>-13000</c:v>
                </c:pt>
                <c:pt idx="1">
                  <c:v>-3000</c:v>
                </c:pt>
                <c:pt idx="2">
                  <c:v>-2000</c:v>
                </c:pt>
                <c:pt idx="3">
                  <c:v>-1000</c:v>
                </c:pt>
                <c:pt idx="4">
                  <c:v>0</c:v>
                </c:pt>
                <c:pt idx="5">
                  <c:v>1000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  <c:pt idx="10">
                  <c:v>6000</c:v>
                </c:pt>
                <c:pt idx="11">
                  <c:v>7000</c:v>
                </c:pt>
                <c:pt idx="12">
                  <c:v>8000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  <c:pt idx="23">
                  <c:v>19000</c:v>
                </c:pt>
                <c:pt idx="24">
                  <c:v>20000</c:v>
                </c:pt>
                <c:pt idx="25">
                  <c:v>21000</c:v>
                </c:pt>
                <c:pt idx="26">
                  <c:v>22000</c:v>
                </c:pt>
                <c:pt idx="27">
                  <c:v>23000</c:v>
                </c:pt>
                <c:pt idx="28">
                  <c:v>24000</c:v>
                </c:pt>
                <c:pt idx="29">
                  <c:v>25000</c:v>
                </c:pt>
                <c:pt idx="30">
                  <c:v>26000</c:v>
                </c:pt>
                <c:pt idx="31">
                  <c:v>27000</c:v>
                </c:pt>
                <c:pt idx="32">
                  <c:v>28000</c:v>
                </c:pt>
                <c:pt idx="33">
                  <c:v>29000</c:v>
                </c:pt>
                <c:pt idx="34">
                  <c:v>30000</c:v>
                </c:pt>
                <c:pt idx="35">
                  <c:v>31000</c:v>
                </c:pt>
                <c:pt idx="36">
                  <c:v>32000</c:v>
                </c:pt>
                <c:pt idx="37">
                  <c:v>33000</c:v>
                </c:pt>
                <c:pt idx="38">
                  <c:v>34000</c:v>
                </c:pt>
                <c:pt idx="39">
                  <c:v>35000</c:v>
                </c:pt>
                <c:pt idx="40">
                  <c:v>36000</c:v>
                </c:pt>
                <c:pt idx="41">
                  <c:v>37000</c:v>
                </c:pt>
                <c:pt idx="42">
                  <c:v>38000</c:v>
                </c:pt>
                <c:pt idx="43">
                  <c:v>39000</c:v>
                </c:pt>
                <c:pt idx="44">
                  <c:v>40000</c:v>
                </c:pt>
                <c:pt idx="45">
                  <c:v>41000</c:v>
                </c:pt>
                <c:pt idx="46">
                  <c:v>42000</c:v>
                </c:pt>
                <c:pt idx="47">
                  <c:v>43000</c:v>
                </c:pt>
                <c:pt idx="48">
                  <c:v>44000</c:v>
                </c:pt>
                <c:pt idx="49">
                  <c:v>45000</c:v>
                </c:pt>
                <c:pt idx="50">
                  <c:v>46000</c:v>
                </c:pt>
                <c:pt idx="51">
                  <c:v>47000</c:v>
                </c:pt>
                <c:pt idx="52">
                  <c:v>48000</c:v>
                </c:pt>
                <c:pt idx="53">
                  <c:v>49000</c:v>
                </c:pt>
                <c:pt idx="54">
                  <c:v>50000</c:v>
                </c:pt>
                <c:pt idx="55">
                  <c:v>51000</c:v>
                </c:pt>
                <c:pt idx="56">
                  <c:v>52000</c:v>
                </c:pt>
                <c:pt idx="57">
                  <c:v>53000</c:v>
                </c:pt>
                <c:pt idx="58">
                  <c:v>54000</c:v>
                </c:pt>
                <c:pt idx="59">
                  <c:v>55000</c:v>
                </c:pt>
                <c:pt idx="60">
                  <c:v>56000</c:v>
                </c:pt>
                <c:pt idx="61">
                  <c:v>57000</c:v>
                </c:pt>
                <c:pt idx="62">
                  <c:v>58000</c:v>
                </c:pt>
                <c:pt idx="63">
                  <c:v>59000</c:v>
                </c:pt>
                <c:pt idx="64">
                  <c:v>60000</c:v>
                </c:pt>
                <c:pt idx="65">
                  <c:v>61000</c:v>
                </c:pt>
                <c:pt idx="66">
                  <c:v>62000</c:v>
                </c:pt>
                <c:pt idx="67">
                  <c:v>63000</c:v>
                </c:pt>
                <c:pt idx="68">
                  <c:v>64000</c:v>
                </c:pt>
                <c:pt idx="69">
                  <c:v>65000</c:v>
                </c:pt>
                <c:pt idx="70">
                  <c:v>66000</c:v>
                </c:pt>
                <c:pt idx="71">
                  <c:v>67000</c:v>
                </c:pt>
                <c:pt idx="72">
                  <c:v>68000</c:v>
                </c:pt>
                <c:pt idx="73">
                  <c:v>69000</c:v>
                </c:pt>
                <c:pt idx="74">
                  <c:v>70000</c:v>
                </c:pt>
                <c:pt idx="75">
                  <c:v>71000</c:v>
                </c:pt>
                <c:pt idx="76">
                  <c:v>72000</c:v>
                </c:pt>
                <c:pt idx="77">
                  <c:v>73000</c:v>
                </c:pt>
                <c:pt idx="78">
                  <c:v>74000</c:v>
                </c:pt>
                <c:pt idx="79">
                  <c:v>75000</c:v>
                </c:pt>
                <c:pt idx="80">
                  <c:v>76000</c:v>
                </c:pt>
                <c:pt idx="81">
                  <c:v>77000</c:v>
                </c:pt>
                <c:pt idx="82">
                  <c:v>78000</c:v>
                </c:pt>
                <c:pt idx="83">
                  <c:v>79000</c:v>
                </c:pt>
                <c:pt idx="84">
                  <c:v>80000</c:v>
                </c:pt>
                <c:pt idx="85">
                  <c:v>81000</c:v>
                </c:pt>
                <c:pt idx="86">
                  <c:v>82000</c:v>
                </c:pt>
                <c:pt idx="87">
                  <c:v>83000</c:v>
                </c:pt>
                <c:pt idx="88">
                  <c:v>84000</c:v>
                </c:pt>
                <c:pt idx="89">
                  <c:v>85000</c:v>
                </c:pt>
                <c:pt idx="90">
                  <c:v>86000</c:v>
                </c:pt>
                <c:pt idx="91">
                  <c:v>87000</c:v>
                </c:pt>
                <c:pt idx="92">
                  <c:v>88000</c:v>
                </c:pt>
                <c:pt idx="93">
                  <c:v>89000</c:v>
                </c:pt>
                <c:pt idx="94">
                  <c:v>90000</c:v>
                </c:pt>
                <c:pt idx="95">
                  <c:v>91000</c:v>
                </c:pt>
                <c:pt idx="96">
                  <c:v>92000</c:v>
                </c:pt>
                <c:pt idx="97">
                  <c:v>93000</c:v>
                </c:pt>
                <c:pt idx="98">
                  <c:v>94000</c:v>
                </c:pt>
                <c:pt idx="99">
                  <c:v>95000</c:v>
                </c:pt>
                <c:pt idx="100">
                  <c:v>96000</c:v>
                </c:pt>
                <c:pt idx="101">
                  <c:v>97000</c:v>
                </c:pt>
                <c:pt idx="102">
                  <c:v>98000</c:v>
                </c:pt>
                <c:pt idx="103">
                  <c:v>99000</c:v>
                </c:pt>
                <c:pt idx="104">
                  <c:v>100000</c:v>
                </c:pt>
                <c:pt idx="105">
                  <c:v>101000</c:v>
                </c:pt>
                <c:pt idx="106">
                  <c:v>102000</c:v>
                </c:pt>
                <c:pt idx="107">
                  <c:v>103000</c:v>
                </c:pt>
                <c:pt idx="108">
                  <c:v>104000</c:v>
                </c:pt>
                <c:pt idx="109">
                  <c:v>105000</c:v>
                </c:pt>
                <c:pt idx="110">
                  <c:v>106000</c:v>
                </c:pt>
                <c:pt idx="111">
                  <c:v>107000</c:v>
                </c:pt>
                <c:pt idx="112">
                  <c:v>108000</c:v>
                </c:pt>
                <c:pt idx="113">
                  <c:v>109000</c:v>
                </c:pt>
                <c:pt idx="114">
                  <c:v>110000</c:v>
                </c:pt>
                <c:pt idx="115">
                  <c:v>111000</c:v>
                </c:pt>
                <c:pt idx="116">
                  <c:v>112000</c:v>
                </c:pt>
                <c:pt idx="117">
                  <c:v>113000</c:v>
                </c:pt>
                <c:pt idx="118">
                  <c:v>114000</c:v>
                </c:pt>
                <c:pt idx="119">
                  <c:v>115000</c:v>
                </c:pt>
                <c:pt idx="120">
                  <c:v>116000</c:v>
                </c:pt>
                <c:pt idx="121">
                  <c:v>117000</c:v>
                </c:pt>
                <c:pt idx="122">
                  <c:v>118000</c:v>
                </c:pt>
                <c:pt idx="123">
                  <c:v>119000</c:v>
                </c:pt>
                <c:pt idx="124">
                  <c:v>120000</c:v>
                </c:pt>
                <c:pt idx="125">
                  <c:v>121000</c:v>
                </c:pt>
                <c:pt idx="126">
                  <c:v>122000</c:v>
                </c:pt>
                <c:pt idx="127">
                  <c:v>123000</c:v>
                </c:pt>
                <c:pt idx="128">
                  <c:v>124000</c:v>
                </c:pt>
                <c:pt idx="129">
                  <c:v>125000</c:v>
                </c:pt>
                <c:pt idx="130">
                  <c:v>126000</c:v>
                </c:pt>
                <c:pt idx="131">
                  <c:v>127000</c:v>
                </c:pt>
                <c:pt idx="132">
                  <c:v>128000</c:v>
                </c:pt>
                <c:pt idx="133">
                  <c:v>129000</c:v>
                </c:pt>
                <c:pt idx="134">
                  <c:v>130000</c:v>
                </c:pt>
                <c:pt idx="135">
                  <c:v>131000</c:v>
                </c:pt>
              </c:numCache>
            </c:numRef>
          </c:xVal>
          <c:yVal>
            <c:numRef>
              <c:f>'8-3-1977'!$G$32:$G$167</c:f>
              <c:numCache>
                <c:formatCode>#,#00</c:formatCode>
                <c:ptCount val="136"/>
                <c:pt idx="0">
                  <c:v>117.55137606175234</c:v>
                </c:pt>
                <c:pt idx="1">
                  <c:v>60.550021397403029</c:v>
                </c:pt>
                <c:pt idx="2">
                  <c:v>56.011715750293227</c:v>
                </c:pt>
                <c:pt idx="3">
                  <c:v>51.682344798276688</c:v>
                </c:pt>
                <c:pt idx="4">
                  <c:v>47.56056695692218</c:v>
                </c:pt>
                <c:pt idx="5">
                  <c:v>43.644781457624951</c:v>
                </c:pt>
                <c:pt idx="6">
                  <c:v>39.933119810870089</c:v>
                </c:pt>
                <c:pt idx="7">
                  <c:v>36.423437329660793</c:v>
                </c:pt>
                <c:pt idx="8">
                  <c:v>33.113304751164719</c:v>
                </c:pt>
                <c:pt idx="9">
                  <c:v>30</c:v>
                </c:pt>
                <c:pt idx="10">
                  <c:v>27.080500142740142</c:v>
                </c:pt>
                <c:pt idx="11">
                  <c:v>24.351473590309187</c:v>
                </c:pt>
                <c:pt idx="12">
                  <c:v>21.809272613135398</c:v>
                </c:pt>
                <c:pt idx="13">
                  <c:v>19.449926243463818</c:v>
                </c:pt>
                <c:pt idx="14">
                  <c:v>17.269133650356586</c:v>
                </c:pt>
                <c:pt idx="15">
                  <c:v>15.262258085996338</c:v>
                </c:pt>
                <c:pt idx="16">
                  <c:v>13.424321517380033</c:v>
                </c:pt>
                <c:pt idx="17">
                  <c:v>11.750000075930112</c:v>
                </c:pt>
                <c:pt idx="18">
                  <c:v>10.233620479692171</c:v>
                </c:pt>
                <c:pt idx="19">
                  <c:v>8.8691576096180693</c:v>
                </c:pt>
                <c:pt idx="20">
                  <c:v>7.6502334542649386</c:v>
                </c:pt>
                <c:pt idx="21">
                  <c:v>6.5701176778598747</c:v>
                </c:pt>
                <c:pt idx="22">
                  <c:v>5.6217301175600589</c:v>
                </c:pt>
                <c:pt idx="23">
                  <c:v>4.7976455803625395</c:v>
                </c:pt>
                <c:pt idx="24">
                  <c:v>4.0901013934982746</c:v>
                </c:pt>
                <c:pt idx="25">
                  <c:v>3.491008271668206</c:v>
                </c:pt>
                <c:pt idx="26">
                  <c:v>2.9919652113202728</c:v>
                </c:pt>
                <c:pt idx="27">
                  <c:v>2.5842793237623303</c:v>
                </c:pt>
                <c:pt idx="28">
                  <c:v>2.2589918034409102</c:v>
                </c:pt>
                <c:pt idx="29">
                  <c:v>2.006911642677256</c:v>
                </c:pt>
                <c:pt idx="30">
                  <c:v>1.8186593336014074</c:v>
                </c:pt>
                <c:pt idx="31">
                  <c:v>1.6847237999709812</c:v>
                </c:pt>
                <c:pt idx="32">
                  <c:v>1.5955374960566533</c:v>
                </c:pt>
                <c:pt idx="33">
                  <c:v>1.5415777106252431</c:v>
                </c:pt>
                <c:pt idx="34">
                  <c:v>1.5135084346664638</c:v>
                </c:pt>
                <c:pt idx="35">
                  <c:v>1.5023922658406725</c:v>
                </c:pt>
                <c:pt idx="36">
                  <c:v>1.500049491688896</c:v>
                </c:pt>
                <c:pt idx="37">
                  <c:v>1.5</c:v>
                </c:pt>
                <c:pt idx="38">
                  <c:v>1.5</c:v>
                </c:pt>
                <c:pt idx="39">
                  <c:v>1.5</c:v>
                </c:pt>
                <c:pt idx="40">
                  <c:v>1.5</c:v>
                </c:pt>
                <c:pt idx="41">
                  <c:v>1.5</c:v>
                </c:pt>
                <c:pt idx="42">
                  <c:v>1.5</c:v>
                </c:pt>
                <c:pt idx="43">
                  <c:v>1.5</c:v>
                </c:pt>
                <c:pt idx="44">
                  <c:v>1.5</c:v>
                </c:pt>
                <c:pt idx="45">
                  <c:v>1.5</c:v>
                </c:pt>
                <c:pt idx="46">
                  <c:v>1.5</c:v>
                </c:pt>
                <c:pt idx="47">
                  <c:v>1.5</c:v>
                </c:pt>
                <c:pt idx="48">
                  <c:v>1.5</c:v>
                </c:pt>
                <c:pt idx="49">
                  <c:v>1.5</c:v>
                </c:pt>
                <c:pt idx="50">
                  <c:v>1.5</c:v>
                </c:pt>
                <c:pt idx="51">
                  <c:v>1.5</c:v>
                </c:pt>
                <c:pt idx="52">
                  <c:v>1.5</c:v>
                </c:pt>
                <c:pt idx="53">
                  <c:v>1.5</c:v>
                </c:pt>
                <c:pt idx="54">
                  <c:v>1.5</c:v>
                </c:pt>
                <c:pt idx="55">
                  <c:v>1.5</c:v>
                </c:pt>
                <c:pt idx="56">
                  <c:v>1.5</c:v>
                </c:pt>
                <c:pt idx="57">
                  <c:v>1.5</c:v>
                </c:pt>
                <c:pt idx="58">
                  <c:v>1.5</c:v>
                </c:pt>
                <c:pt idx="59">
                  <c:v>1.5</c:v>
                </c:pt>
                <c:pt idx="60">
                  <c:v>1.5</c:v>
                </c:pt>
                <c:pt idx="61">
                  <c:v>1.5</c:v>
                </c:pt>
                <c:pt idx="62">
                  <c:v>1.5</c:v>
                </c:pt>
                <c:pt idx="63">
                  <c:v>1.5</c:v>
                </c:pt>
                <c:pt idx="64">
                  <c:v>1.5</c:v>
                </c:pt>
                <c:pt idx="65">
                  <c:v>1.5</c:v>
                </c:pt>
                <c:pt idx="66">
                  <c:v>1.5</c:v>
                </c:pt>
                <c:pt idx="67">
                  <c:v>1.5</c:v>
                </c:pt>
                <c:pt idx="68">
                  <c:v>1.5</c:v>
                </c:pt>
                <c:pt idx="69">
                  <c:v>1.5</c:v>
                </c:pt>
                <c:pt idx="70">
                  <c:v>1.5</c:v>
                </c:pt>
                <c:pt idx="71">
                  <c:v>1.5</c:v>
                </c:pt>
                <c:pt idx="72">
                  <c:v>1.5</c:v>
                </c:pt>
                <c:pt idx="73">
                  <c:v>1.5</c:v>
                </c:pt>
                <c:pt idx="74">
                  <c:v>1.5</c:v>
                </c:pt>
                <c:pt idx="75">
                  <c:v>1.5</c:v>
                </c:pt>
                <c:pt idx="76">
                  <c:v>1.5</c:v>
                </c:pt>
                <c:pt idx="77">
                  <c:v>1.5</c:v>
                </c:pt>
                <c:pt idx="78">
                  <c:v>1.5</c:v>
                </c:pt>
                <c:pt idx="79">
                  <c:v>1.5</c:v>
                </c:pt>
                <c:pt idx="80">
                  <c:v>1.5</c:v>
                </c:pt>
                <c:pt idx="81">
                  <c:v>1.5</c:v>
                </c:pt>
                <c:pt idx="82">
                  <c:v>1.5</c:v>
                </c:pt>
                <c:pt idx="83">
                  <c:v>1.5</c:v>
                </c:pt>
                <c:pt idx="84">
                  <c:v>1.5</c:v>
                </c:pt>
                <c:pt idx="85">
                  <c:v>1.5</c:v>
                </c:pt>
                <c:pt idx="86">
                  <c:v>1.5</c:v>
                </c:pt>
                <c:pt idx="87">
                  <c:v>1.5</c:v>
                </c:pt>
                <c:pt idx="88">
                  <c:v>1.5</c:v>
                </c:pt>
                <c:pt idx="89">
                  <c:v>1.5</c:v>
                </c:pt>
                <c:pt idx="90">
                  <c:v>1.5</c:v>
                </c:pt>
                <c:pt idx="91">
                  <c:v>1.5</c:v>
                </c:pt>
                <c:pt idx="92">
                  <c:v>1.5</c:v>
                </c:pt>
                <c:pt idx="93">
                  <c:v>1.5</c:v>
                </c:pt>
                <c:pt idx="94">
                  <c:v>1.5</c:v>
                </c:pt>
                <c:pt idx="95">
                  <c:v>1.5</c:v>
                </c:pt>
                <c:pt idx="96">
                  <c:v>1.5</c:v>
                </c:pt>
                <c:pt idx="97">
                  <c:v>1.5</c:v>
                </c:pt>
                <c:pt idx="98">
                  <c:v>1.5</c:v>
                </c:pt>
                <c:pt idx="99">
                  <c:v>1.5</c:v>
                </c:pt>
                <c:pt idx="100">
                  <c:v>1.5</c:v>
                </c:pt>
                <c:pt idx="101">
                  <c:v>1.5</c:v>
                </c:pt>
                <c:pt idx="102">
                  <c:v>1.5</c:v>
                </c:pt>
                <c:pt idx="103">
                  <c:v>1.5</c:v>
                </c:pt>
                <c:pt idx="104">
                  <c:v>1.5</c:v>
                </c:pt>
                <c:pt idx="105">
                  <c:v>1.5</c:v>
                </c:pt>
                <c:pt idx="106">
                  <c:v>1.5</c:v>
                </c:pt>
                <c:pt idx="107">
                  <c:v>1.5</c:v>
                </c:pt>
                <c:pt idx="108">
                  <c:v>1.5</c:v>
                </c:pt>
                <c:pt idx="109">
                  <c:v>1.5</c:v>
                </c:pt>
                <c:pt idx="110">
                  <c:v>1.5</c:v>
                </c:pt>
                <c:pt idx="111">
                  <c:v>1.5</c:v>
                </c:pt>
                <c:pt idx="112">
                  <c:v>1.5</c:v>
                </c:pt>
                <c:pt idx="113">
                  <c:v>1.5</c:v>
                </c:pt>
                <c:pt idx="114">
                  <c:v>1.5</c:v>
                </c:pt>
                <c:pt idx="115">
                  <c:v>1.5</c:v>
                </c:pt>
                <c:pt idx="116">
                  <c:v>1.5</c:v>
                </c:pt>
                <c:pt idx="117">
                  <c:v>1.5</c:v>
                </c:pt>
                <c:pt idx="118">
                  <c:v>1.5</c:v>
                </c:pt>
                <c:pt idx="119">
                  <c:v>1.5</c:v>
                </c:pt>
                <c:pt idx="120">
                  <c:v>1.5</c:v>
                </c:pt>
                <c:pt idx="121">
                  <c:v>1.5</c:v>
                </c:pt>
                <c:pt idx="122">
                  <c:v>1.5</c:v>
                </c:pt>
                <c:pt idx="123">
                  <c:v>1.5</c:v>
                </c:pt>
                <c:pt idx="124">
                  <c:v>1.5</c:v>
                </c:pt>
                <c:pt idx="125">
                  <c:v>1.5</c:v>
                </c:pt>
                <c:pt idx="126">
                  <c:v>1.5</c:v>
                </c:pt>
                <c:pt idx="127">
                  <c:v>1.5</c:v>
                </c:pt>
                <c:pt idx="128">
                  <c:v>1.5</c:v>
                </c:pt>
                <c:pt idx="129">
                  <c:v>1.5</c:v>
                </c:pt>
                <c:pt idx="130">
                  <c:v>1.5</c:v>
                </c:pt>
                <c:pt idx="131">
                  <c:v>1.5</c:v>
                </c:pt>
                <c:pt idx="132">
                  <c:v>1.5</c:v>
                </c:pt>
                <c:pt idx="133">
                  <c:v>1.5</c:v>
                </c:pt>
                <c:pt idx="134">
                  <c:v>1.5</c:v>
                </c:pt>
                <c:pt idx="135">
                  <c:v>1.5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'8-3-1977'!$A$36:$A$167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'8-3-1977'!$G$36:$G$167</c:f>
              <c:numCache>
                <c:formatCode>#,#00</c:formatCode>
                <c:ptCount val="132"/>
                <c:pt idx="0">
                  <c:v>47.56056695692218</c:v>
                </c:pt>
                <c:pt idx="1">
                  <c:v>43.644781457624951</c:v>
                </c:pt>
                <c:pt idx="2">
                  <c:v>39.933119810870089</c:v>
                </c:pt>
                <c:pt idx="3">
                  <c:v>36.423437329660793</c:v>
                </c:pt>
                <c:pt idx="4">
                  <c:v>33.113304751164719</c:v>
                </c:pt>
                <c:pt idx="5">
                  <c:v>30</c:v>
                </c:pt>
                <c:pt idx="6">
                  <c:v>27.080500142740142</c:v>
                </c:pt>
                <c:pt idx="7">
                  <c:v>24.351473590309187</c:v>
                </c:pt>
                <c:pt idx="8">
                  <c:v>21.809272613135398</c:v>
                </c:pt>
                <c:pt idx="9">
                  <c:v>19.449926243463818</c:v>
                </c:pt>
                <c:pt idx="10">
                  <c:v>17.269133650356586</c:v>
                </c:pt>
                <c:pt idx="11">
                  <c:v>15.262258085996338</c:v>
                </c:pt>
                <c:pt idx="12">
                  <c:v>13.424321517380033</c:v>
                </c:pt>
                <c:pt idx="13">
                  <c:v>11.750000075930112</c:v>
                </c:pt>
                <c:pt idx="14">
                  <c:v>10.233620479692171</c:v>
                </c:pt>
                <c:pt idx="15">
                  <c:v>8.8691576096180693</c:v>
                </c:pt>
                <c:pt idx="16">
                  <c:v>7.6502334542649386</c:v>
                </c:pt>
                <c:pt idx="17">
                  <c:v>6.5701176778598747</c:v>
                </c:pt>
                <c:pt idx="18">
                  <c:v>5.6217301175600589</c:v>
                </c:pt>
                <c:pt idx="19">
                  <c:v>4.7976455803625395</c:v>
                </c:pt>
                <c:pt idx="20">
                  <c:v>4.0901013934982746</c:v>
                </c:pt>
                <c:pt idx="21">
                  <c:v>3.491008271668206</c:v>
                </c:pt>
                <c:pt idx="22">
                  <c:v>2.9919652113202728</c:v>
                </c:pt>
                <c:pt idx="23">
                  <c:v>2.5842793237623303</c:v>
                </c:pt>
                <c:pt idx="24">
                  <c:v>2.2589918034409102</c:v>
                </c:pt>
                <c:pt idx="25">
                  <c:v>2.006911642677256</c:v>
                </c:pt>
                <c:pt idx="26">
                  <c:v>1.8186593336014074</c:v>
                </c:pt>
                <c:pt idx="27">
                  <c:v>1.6847237999709812</c:v>
                </c:pt>
                <c:pt idx="28">
                  <c:v>1.5955374960566533</c:v>
                </c:pt>
                <c:pt idx="29">
                  <c:v>1.5415777106252431</c:v>
                </c:pt>
                <c:pt idx="30">
                  <c:v>1.5135084346664638</c:v>
                </c:pt>
                <c:pt idx="31">
                  <c:v>1.5023922658406725</c:v>
                </c:pt>
                <c:pt idx="32">
                  <c:v>1.500049491688896</c:v>
                </c:pt>
                <c:pt idx="33">
                  <c:v>1.5</c:v>
                </c:pt>
                <c:pt idx="34">
                  <c:v>1.5</c:v>
                </c:pt>
                <c:pt idx="35">
                  <c:v>1.5</c:v>
                </c:pt>
                <c:pt idx="36">
                  <c:v>1.5</c:v>
                </c:pt>
                <c:pt idx="37">
                  <c:v>1.5</c:v>
                </c:pt>
                <c:pt idx="38">
                  <c:v>1.5</c:v>
                </c:pt>
                <c:pt idx="39">
                  <c:v>1.5</c:v>
                </c:pt>
                <c:pt idx="40">
                  <c:v>1.5</c:v>
                </c:pt>
                <c:pt idx="41">
                  <c:v>1.5</c:v>
                </c:pt>
                <c:pt idx="42">
                  <c:v>1.5</c:v>
                </c:pt>
                <c:pt idx="43">
                  <c:v>1.5</c:v>
                </c:pt>
                <c:pt idx="44">
                  <c:v>1.5</c:v>
                </c:pt>
                <c:pt idx="45">
                  <c:v>1.5</c:v>
                </c:pt>
                <c:pt idx="46">
                  <c:v>1.5</c:v>
                </c:pt>
                <c:pt idx="47">
                  <c:v>1.5</c:v>
                </c:pt>
                <c:pt idx="48">
                  <c:v>1.5</c:v>
                </c:pt>
                <c:pt idx="49">
                  <c:v>1.5</c:v>
                </c:pt>
                <c:pt idx="50">
                  <c:v>1.5</c:v>
                </c:pt>
                <c:pt idx="51">
                  <c:v>1.5</c:v>
                </c:pt>
                <c:pt idx="52">
                  <c:v>1.5</c:v>
                </c:pt>
                <c:pt idx="53">
                  <c:v>1.5</c:v>
                </c:pt>
                <c:pt idx="54">
                  <c:v>1.5</c:v>
                </c:pt>
                <c:pt idx="55">
                  <c:v>1.5</c:v>
                </c:pt>
                <c:pt idx="56">
                  <c:v>1.5</c:v>
                </c:pt>
                <c:pt idx="57">
                  <c:v>1.5</c:v>
                </c:pt>
                <c:pt idx="58">
                  <c:v>1.5</c:v>
                </c:pt>
                <c:pt idx="59">
                  <c:v>1.5</c:v>
                </c:pt>
                <c:pt idx="60">
                  <c:v>1.5</c:v>
                </c:pt>
                <c:pt idx="61">
                  <c:v>1.5</c:v>
                </c:pt>
                <c:pt idx="62">
                  <c:v>1.5</c:v>
                </c:pt>
                <c:pt idx="63">
                  <c:v>1.5</c:v>
                </c:pt>
                <c:pt idx="64">
                  <c:v>1.5</c:v>
                </c:pt>
                <c:pt idx="65">
                  <c:v>1.5</c:v>
                </c:pt>
                <c:pt idx="66">
                  <c:v>1.5</c:v>
                </c:pt>
                <c:pt idx="67">
                  <c:v>1.5</c:v>
                </c:pt>
                <c:pt idx="68">
                  <c:v>1.5</c:v>
                </c:pt>
                <c:pt idx="69">
                  <c:v>1.5</c:v>
                </c:pt>
                <c:pt idx="70">
                  <c:v>1.5</c:v>
                </c:pt>
                <c:pt idx="71">
                  <c:v>1.5</c:v>
                </c:pt>
                <c:pt idx="72">
                  <c:v>1.5</c:v>
                </c:pt>
                <c:pt idx="73">
                  <c:v>1.5</c:v>
                </c:pt>
                <c:pt idx="74">
                  <c:v>1.5</c:v>
                </c:pt>
                <c:pt idx="75">
                  <c:v>1.5</c:v>
                </c:pt>
                <c:pt idx="76">
                  <c:v>1.5</c:v>
                </c:pt>
                <c:pt idx="77">
                  <c:v>1.5</c:v>
                </c:pt>
                <c:pt idx="78">
                  <c:v>1.5</c:v>
                </c:pt>
                <c:pt idx="79">
                  <c:v>1.5</c:v>
                </c:pt>
                <c:pt idx="80">
                  <c:v>1.5</c:v>
                </c:pt>
                <c:pt idx="81">
                  <c:v>1.5</c:v>
                </c:pt>
                <c:pt idx="82">
                  <c:v>1.5</c:v>
                </c:pt>
                <c:pt idx="83">
                  <c:v>1.5</c:v>
                </c:pt>
                <c:pt idx="84">
                  <c:v>1.5</c:v>
                </c:pt>
                <c:pt idx="85">
                  <c:v>1.5</c:v>
                </c:pt>
                <c:pt idx="86">
                  <c:v>1.5</c:v>
                </c:pt>
                <c:pt idx="87">
                  <c:v>1.5</c:v>
                </c:pt>
                <c:pt idx="88">
                  <c:v>1.5</c:v>
                </c:pt>
                <c:pt idx="89">
                  <c:v>1.5</c:v>
                </c:pt>
                <c:pt idx="90">
                  <c:v>1.5</c:v>
                </c:pt>
                <c:pt idx="91">
                  <c:v>1.5</c:v>
                </c:pt>
                <c:pt idx="92">
                  <c:v>1.5</c:v>
                </c:pt>
                <c:pt idx="93">
                  <c:v>1.5</c:v>
                </c:pt>
                <c:pt idx="94">
                  <c:v>1.5</c:v>
                </c:pt>
                <c:pt idx="95">
                  <c:v>1.5</c:v>
                </c:pt>
                <c:pt idx="96">
                  <c:v>1.5</c:v>
                </c:pt>
                <c:pt idx="97">
                  <c:v>1.5</c:v>
                </c:pt>
                <c:pt idx="98">
                  <c:v>1.5</c:v>
                </c:pt>
                <c:pt idx="99">
                  <c:v>1.5</c:v>
                </c:pt>
                <c:pt idx="100">
                  <c:v>1.5</c:v>
                </c:pt>
                <c:pt idx="101">
                  <c:v>1.5</c:v>
                </c:pt>
                <c:pt idx="102">
                  <c:v>1.5</c:v>
                </c:pt>
                <c:pt idx="103">
                  <c:v>1.5</c:v>
                </c:pt>
                <c:pt idx="104">
                  <c:v>1.5</c:v>
                </c:pt>
                <c:pt idx="105">
                  <c:v>1.5</c:v>
                </c:pt>
                <c:pt idx="106">
                  <c:v>1.5</c:v>
                </c:pt>
                <c:pt idx="107">
                  <c:v>1.5</c:v>
                </c:pt>
                <c:pt idx="108">
                  <c:v>1.5</c:v>
                </c:pt>
                <c:pt idx="109">
                  <c:v>1.5</c:v>
                </c:pt>
                <c:pt idx="110">
                  <c:v>1.5</c:v>
                </c:pt>
                <c:pt idx="111">
                  <c:v>1.5</c:v>
                </c:pt>
                <c:pt idx="112">
                  <c:v>1.5</c:v>
                </c:pt>
                <c:pt idx="113">
                  <c:v>1.5</c:v>
                </c:pt>
                <c:pt idx="114">
                  <c:v>1.5</c:v>
                </c:pt>
                <c:pt idx="115">
                  <c:v>1.5</c:v>
                </c:pt>
                <c:pt idx="116">
                  <c:v>1.5</c:v>
                </c:pt>
                <c:pt idx="117">
                  <c:v>1.5</c:v>
                </c:pt>
                <c:pt idx="118">
                  <c:v>1.5</c:v>
                </c:pt>
                <c:pt idx="119">
                  <c:v>1.5</c:v>
                </c:pt>
                <c:pt idx="120">
                  <c:v>1.5</c:v>
                </c:pt>
                <c:pt idx="121">
                  <c:v>1.5</c:v>
                </c:pt>
                <c:pt idx="122">
                  <c:v>1.5</c:v>
                </c:pt>
                <c:pt idx="123">
                  <c:v>1.5</c:v>
                </c:pt>
                <c:pt idx="124">
                  <c:v>1.5</c:v>
                </c:pt>
                <c:pt idx="125">
                  <c:v>1.5</c:v>
                </c:pt>
                <c:pt idx="126">
                  <c:v>1.5</c:v>
                </c:pt>
                <c:pt idx="127">
                  <c:v>1.5</c:v>
                </c:pt>
                <c:pt idx="128">
                  <c:v>1.5</c:v>
                </c:pt>
                <c:pt idx="129">
                  <c:v>1.5</c:v>
                </c:pt>
                <c:pt idx="130">
                  <c:v>1.5</c:v>
                </c:pt>
                <c:pt idx="131">
                  <c:v>1.5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'8-3-1977'!$H$41:$H$167</c:f>
              <c:numCache>
                <c:formatCode>General</c:formatCode>
                <c:ptCount val="127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</c:numCache>
            </c:numRef>
          </c:xVal>
          <c:yVal>
            <c:numRef>
              <c:f>'8-3-1977'!$G$41:$G$167</c:f>
              <c:numCache>
                <c:formatCode>#,#00</c:formatCode>
                <c:ptCount val="127"/>
                <c:pt idx="0">
                  <c:v>30</c:v>
                </c:pt>
                <c:pt idx="1">
                  <c:v>27.080500142740142</c:v>
                </c:pt>
                <c:pt idx="2">
                  <c:v>24.351473590309187</c:v>
                </c:pt>
                <c:pt idx="3">
                  <c:v>21.809272613135398</c:v>
                </c:pt>
                <c:pt idx="4">
                  <c:v>19.449926243463818</c:v>
                </c:pt>
                <c:pt idx="5">
                  <c:v>17.269133650356586</c:v>
                </c:pt>
                <c:pt idx="6">
                  <c:v>15.262258085996338</c:v>
                </c:pt>
                <c:pt idx="7">
                  <c:v>13.424321517380033</c:v>
                </c:pt>
                <c:pt idx="8">
                  <c:v>11.750000075930112</c:v>
                </c:pt>
                <c:pt idx="9">
                  <c:v>10.233620479692171</c:v>
                </c:pt>
                <c:pt idx="10">
                  <c:v>8.8691576096180693</c:v>
                </c:pt>
                <c:pt idx="11">
                  <c:v>7.6502334542649386</c:v>
                </c:pt>
                <c:pt idx="12">
                  <c:v>6.5701176778598747</c:v>
                </c:pt>
                <c:pt idx="13">
                  <c:v>5.6217301175600589</c:v>
                </c:pt>
                <c:pt idx="14">
                  <c:v>4.7976455803625395</c:v>
                </c:pt>
                <c:pt idx="15">
                  <c:v>4.0901013934982746</c:v>
                </c:pt>
                <c:pt idx="16">
                  <c:v>3.491008271668206</c:v>
                </c:pt>
                <c:pt idx="17">
                  <c:v>2.9919652113202728</c:v>
                </c:pt>
                <c:pt idx="18">
                  <c:v>2.5842793237623303</c:v>
                </c:pt>
                <c:pt idx="19">
                  <c:v>2.2589918034409102</c:v>
                </c:pt>
                <c:pt idx="20">
                  <c:v>2.006911642677256</c:v>
                </c:pt>
                <c:pt idx="21">
                  <c:v>1.8186593336014074</c:v>
                </c:pt>
                <c:pt idx="22">
                  <c:v>1.6847237999709812</c:v>
                </c:pt>
                <c:pt idx="23">
                  <c:v>1.5955374960566533</c:v>
                </c:pt>
                <c:pt idx="24">
                  <c:v>1.5415777106252431</c:v>
                </c:pt>
                <c:pt idx="25">
                  <c:v>1.5135084346664638</c:v>
                </c:pt>
                <c:pt idx="26">
                  <c:v>1.5023922658406725</c:v>
                </c:pt>
                <c:pt idx="27">
                  <c:v>1.500049491688896</c:v>
                </c:pt>
                <c:pt idx="28">
                  <c:v>1.5</c:v>
                </c:pt>
                <c:pt idx="29">
                  <c:v>1.5</c:v>
                </c:pt>
                <c:pt idx="30">
                  <c:v>1.5</c:v>
                </c:pt>
                <c:pt idx="31">
                  <c:v>1.5</c:v>
                </c:pt>
                <c:pt idx="32">
                  <c:v>1.5</c:v>
                </c:pt>
                <c:pt idx="33">
                  <c:v>1.5</c:v>
                </c:pt>
                <c:pt idx="34">
                  <c:v>1.5</c:v>
                </c:pt>
                <c:pt idx="35">
                  <c:v>1.5</c:v>
                </c:pt>
                <c:pt idx="36">
                  <c:v>1.5</c:v>
                </c:pt>
                <c:pt idx="37">
                  <c:v>1.5</c:v>
                </c:pt>
                <c:pt idx="38">
                  <c:v>1.5</c:v>
                </c:pt>
                <c:pt idx="39">
                  <c:v>1.5</c:v>
                </c:pt>
                <c:pt idx="40">
                  <c:v>1.5</c:v>
                </c:pt>
                <c:pt idx="41">
                  <c:v>1.5</c:v>
                </c:pt>
                <c:pt idx="42">
                  <c:v>1.5</c:v>
                </c:pt>
                <c:pt idx="43">
                  <c:v>1.5</c:v>
                </c:pt>
                <c:pt idx="44">
                  <c:v>1.5</c:v>
                </c:pt>
                <c:pt idx="45">
                  <c:v>1.5</c:v>
                </c:pt>
                <c:pt idx="46">
                  <c:v>1.5</c:v>
                </c:pt>
                <c:pt idx="47">
                  <c:v>1.5</c:v>
                </c:pt>
                <c:pt idx="48">
                  <c:v>1.5</c:v>
                </c:pt>
                <c:pt idx="49">
                  <c:v>1.5</c:v>
                </c:pt>
                <c:pt idx="50">
                  <c:v>1.5</c:v>
                </c:pt>
                <c:pt idx="51">
                  <c:v>1.5</c:v>
                </c:pt>
                <c:pt idx="52">
                  <c:v>1.5</c:v>
                </c:pt>
                <c:pt idx="53">
                  <c:v>1.5</c:v>
                </c:pt>
                <c:pt idx="54">
                  <c:v>1.5</c:v>
                </c:pt>
                <c:pt idx="55">
                  <c:v>1.5</c:v>
                </c:pt>
                <c:pt idx="56">
                  <c:v>1.5</c:v>
                </c:pt>
                <c:pt idx="57">
                  <c:v>1.5</c:v>
                </c:pt>
                <c:pt idx="58">
                  <c:v>1.5</c:v>
                </c:pt>
                <c:pt idx="59">
                  <c:v>1.5</c:v>
                </c:pt>
                <c:pt idx="60">
                  <c:v>1.5</c:v>
                </c:pt>
                <c:pt idx="61">
                  <c:v>1.5</c:v>
                </c:pt>
                <c:pt idx="62">
                  <c:v>1.5</c:v>
                </c:pt>
                <c:pt idx="63">
                  <c:v>1.5</c:v>
                </c:pt>
                <c:pt idx="64">
                  <c:v>1.5</c:v>
                </c:pt>
                <c:pt idx="65">
                  <c:v>1.5</c:v>
                </c:pt>
                <c:pt idx="66">
                  <c:v>1.5</c:v>
                </c:pt>
                <c:pt idx="67">
                  <c:v>1.5</c:v>
                </c:pt>
                <c:pt idx="68">
                  <c:v>1.5</c:v>
                </c:pt>
                <c:pt idx="69">
                  <c:v>1.5</c:v>
                </c:pt>
                <c:pt idx="70">
                  <c:v>1.5</c:v>
                </c:pt>
                <c:pt idx="71">
                  <c:v>1.5</c:v>
                </c:pt>
                <c:pt idx="72">
                  <c:v>1.5</c:v>
                </c:pt>
                <c:pt idx="73">
                  <c:v>1.5</c:v>
                </c:pt>
                <c:pt idx="74">
                  <c:v>1.5</c:v>
                </c:pt>
                <c:pt idx="75">
                  <c:v>1.5</c:v>
                </c:pt>
                <c:pt idx="76">
                  <c:v>1.5</c:v>
                </c:pt>
                <c:pt idx="77">
                  <c:v>1.5</c:v>
                </c:pt>
                <c:pt idx="78">
                  <c:v>1.5</c:v>
                </c:pt>
                <c:pt idx="79">
                  <c:v>1.5</c:v>
                </c:pt>
                <c:pt idx="80">
                  <c:v>1.5</c:v>
                </c:pt>
                <c:pt idx="81">
                  <c:v>1.5</c:v>
                </c:pt>
                <c:pt idx="82">
                  <c:v>1.5</c:v>
                </c:pt>
                <c:pt idx="83">
                  <c:v>1.5</c:v>
                </c:pt>
                <c:pt idx="84">
                  <c:v>1.5</c:v>
                </c:pt>
                <c:pt idx="85">
                  <c:v>1.5</c:v>
                </c:pt>
                <c:pt idx="86">
                  <c:v>1.5</c:v>
                </c:pt>
                <c:pt idx="87">
                  <c:v>1.5</c:v>
                </c:pt>
                <c:pt idx="88">
                  <c:v>1.5</c:v>
                </c:pt>
                <c:pt idx="89">
                  <c:v>1.5</c:v>
                </c:pt>
                <c:pt idx="90">
                  <c:v>1.5</c:v>
                </c:pt>
                <c:pt idx="91">
                  <c:v>1.5</c:v>
                </c:pt>
                <c:pt idx="92">
                  <c:v>1.5</c:v>
                </c:pt>
                <c:pt idx="93">
                  <c:v>1.5</c:v>
                </c:pt>
                <c:pt idx="94">
                  <c:v>1.5</c:v>
                </c:pt>
                <c:pt idx="95">
                  <c:v>1.5</c:v>
                </c:pt>
                <c:pt idx="96">
                  <c:v>1.5</c:v>
                </c:pt>
                <c:pt idx="97">
                  <c:v>1.5</c:v>
                </c:pt>
                <c:pt idx="98">
                  <c:v>1.5</c:v>
                </c:pt>
                <c:pt idx="99">
                  <c:v>1.5</c:v>
                </c:pt>
                <c:pt idx="100">
                  <c:v>1.5</c:v>
                </c:pt>
                <c:pt idx="101">
                  <c:v>1.5</c:v>
                </c:pt>
                <c:pt idx="102">
                  <c:v>1.5</c:v>
                </c:pt>
                <c:pt idx="103">
                  <c:v>1.5</c:v>
                </c:pt>
                <c:pt idx="104">
                  <c:v>1.5</c:v>
                </c:pt>
                <c:pt idx="105">
                  <c:v>1.5</c:v>
                </c:pt>
                <c:pt idx="106">
                  <c:v>1.5</c:v>
                </c:pt>
                <c:pt idx="107">
                  <c:v>1.5</c:v>
                </c:pt>
                <c:pt idx="108">
                  <c:v>1.5</c:v>
                </c:pt>
                <c:pt idx="109">
                  <c:v>1.5</c:v>
                </c:pt>
                <c:pt idx="110">
                  <c:v>1.5</c:v>
                </c:pt>
                <c:pt idx="111">
                  <c:v>1.5</c:v>
                </c:pt>
                <c:pt idx="112">
                  <c:v>1.5</c:v>
                </c:pt>
                <c:pt idx="113">
                  <c:v>1.5</c:v>
                </c:pt>
                <c:pt idx="114">
                  <c:v>1.5</c:v>
                </c:pt>
                <c:pt idx="115">
                  <c:v>1.5</c:v>
                </c:pt>
                <c:pt idx="116">
                  <c:v>1.5</c:v>
                </c:pt>
                <c:pt idx="117">
                  <c:v>1.5</c:v>
                </c:pt>
                <c:pt idx="118">
                  <c:v>1.5</c:v>
                </c:pt>
                <c:pt idx="119">
                  <c:v>1.5</c:v>
                </c:pt>
                <c:pt idx="120">
                  <c:v>1.5</c:v>
                </c:pt>
                <c:pt idx="121">
                  <c:v>1.5</c:v>
                </c:pt>
                <c:pt idx="122">
                  <c:v>1.5</c:v>
                </c:pt>
                <c:pt idx="123">
                  <c:v>1.5</c:v>
                </c:pt>
                <c:pt idx="124">
                  <c:v>1.5</c:v>
                </c:pt>
                <c:pt idx="125">
                  <c:v>1.5</c:v>
                </c:pt>
                <c:pt idx="126">
                  <c:v>1.5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357184"/>
        <c:axId val="117359360"/>
      </c:scatterChart>
      <c:valAx>
        <c:axId val="117357184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7359360"/>
        <c:crosses val="autoZero"/>
        <c:crossBetween val="midCat"/>
      </c:valAx>
      <c:valAx>
        <c:axId val="11735936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7357184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MaeKlong 9-4-1977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'9-4-1977'!$F$5:$F$22</c:f>
              <c:numCache>
                <c:formatCode>General</c:formatCode>
                <c:ptCount val="18"/>
                <c:pt idx="0">
                  <c:v>1500</c:v>
                </c:pt>
                <c:pt idx="1">
                  <c:v>3000</c:v>
                </c:pt>
                <c:pt idx="2">
                  <c:v>5000</c:v>
                </c:pt>
                <c:pt idx="3">
                  <c:v>7000</c:v>
                </c:pt>
                <c:pt idx="4">
                  <c:v>8500</c:v>
                </c:pt>
                <c:pt idx="5">
                  <c:v>9500</c:v>
                </c:pt>
                <c:pt idx="6">
                  <c:v>11000</c:v>
                </c:pt>
                <c:pt idx="7">
                  <c:v>12000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18000</c:v>
                </c:pt>
                <c:pt idx="12">
                  <c:v>20000</c:v>
                </c:pt>
                <c:pt idx="13">
                  <c:v>21500</c:v>
                </c:pt>
                <c:pt idx="14">
                  <c:v>23000</c:v>
                </c:pt>
                <c:pt idx="15">
                  <c:v>24500</c:v>
                </c:pt>
                <c:pt idx="16">
                  <c:v>25500</c:v>
                </c:pt>
                <c:pt idx="17">
                  <c:v>27500</c:v>
                </c:pt>
              </c:numCache>
            </c:numRef>
          </c:xVal>
          <c:yVal>
            <c:numRef>
              <c:f>'9-4-1977'!$G$5:$G$22</c:f>
              <c:numCache>
                <c:formatCode>0.00</c:formatCode>
                <c:ptCount val="18"/>
                <c:pt idx="0">
                  <c:v>28.8</c:v>
                </c:pt>
                <c:pt idx="1">
                  <c:v>28.3</c:v>
                </c:pt>
                <c:pt idx="2">
                  <c:v>28</c:v>
                </c:pt>
                <c:pt idx="3">
                  <c:v>26.9</c:v>
                </c:pt>
                <c:pt idx="4">
                  <c:v>25.25</c:v>
                </c:pt>
                <c:pt idx="5" formatCode="General">
                  <c:v>24.6</c:v>
                </c:pt>
                <c:pt idx="6">
                  <c:v>24</c:v>
                </c:pt>
                <c:pt idx="7">
                  <c:v>21</c:v>
                </c:pt>
                <c:pt idx="8">
                  <c:v>15.2</c:v>
                </c:pt>
                <c:pt idx="9">
                  <c:v>13.8</c:v>
                </c:pt>
                <c:pt idx="10">
                  <c:v>13</c:v>
                </c:pt>
                <c:pt idx="11">
                  <c:v>10.8</c:v>
                </c:pt>
                <c:pt idx="12">
                  <c:v>8.6999999999999993</c:v>
                </c:pt>
                <c:pt idx="13">
                  <c:v>6.3</c:v>
                </c:pt>
                <c:pt idx="14">
                  <c:v>4.8</c:v>
                </c:pt>
                <c:pt idx="15">
                  <c:v>3.2</c:v>
                </c:pt>
                <c:pt idx="16">
                  <c:v>2.2999999999999998</c:v>
                </c:pt>
                <c:pt idx="17">
                  <c:v>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'9-4-1977'!$H$5:$H$22</c:f>
              <c:numCache>
                <c:formatCode>General</c:formatCode>
                <c:ptCount val="18"/>
                <c:pt idx="0">
                  <c:v>1500</c:v>
                </c:pt>
                <c:pt idx="1">
                  <c:v>3000</c:v>
                </c:pt>
                <c:pt idx="2">
                  <c:v>5000</c:v>
                </c:pt>
                <c:pt idx="3">
                  <c:v>7000</c:v>
                </c:pt>
                <c:pt idx="4">
                  <c:v>8500</c:v>
                </c:pt>
                <c:pt idx="5">
                  <c:v>9500</c:v>
                </c:pt>
                <c:pt idx="6">
                  <c:v>11000</c:v>
                </c:pt>
                <c:pt idx="7">
                  <c:v>12000</c:v>
                </c:pt>
                <c:pt idx="8">
                  <c:v>14000</c:v>
                </c:pt>
                <c:pt idx="9">
                  <c:v>15000</c:v>
                </c:pt>
              </c:numCache>
            </c:numRef>
          </c:xVal>
          <c:yVal>
            <c:numRef>
              <c:f>'9-4-1977'!$I$5:$I$22</c:f>
              <c:numCache>
                <c:formatCode>0.00</c:formatCode>
                <c:ptCount val="18"/>
                <c:pt idx="0">
                  <c:v>21</c:v>
                </c:pt>
                <c:pt idx="1">
                  <c:v>19.399999999999999</c:v>
                </c:pt>
                <c:pt idx="2">
                  <c:v>18.399999999999999</c:v>
                </c:pt>
                <c:pt idx="3">
                  <c:v>15.6</c:v>
                </c:pt>
                <c:pt idx="4">
                  <c:v>15</c:v>
                </c:pt>
                <c:pt idx="5">
                  <c:v>11.5</c:v>
                </c:pt>
                <c:pt idx="6">
                  <c:v>10.199999999999999</c:v>
                </c:pt>
                <c:pt idx="7">
                  <c:v>6</c:v>
                </c:pt>
                <c:pt idx="8">
                  <c:v>4.8</c:v>
                </c:pt>
                <c:pt idx="9" formatCode="General">
                  <c:v>2.4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'9-4-1977'!$I$32:$I$167</c:f>
              <c:numCache>
                <c:formatCode>General</c:formatCode>
                <c:ptCount val="136"/>
                <c:pt idx="0">
                  <c:v>-14500</c:v>
                </c:pt>
                <c:pt idx="1">
                  <c:v>-4500</c:v>
                </c:pt>
                <c:pt idx="2">
                  <c:v>-3500</c:v>
                </c:pt>
                <c:pt idx="3">
                  <c:v>-2500</c:v>
                </c:pt>
                <c:pt idx="4">
                  <c:v>-1500</c:v>
                </c:pt>
                <c:pt idx="5">
                  <c:v>-500</c:v>
                </c:pt>
                <c:pt idx="6">
                  <c:v>500</c:v>
                </c:pt>
                <c:pt idx="7">
                  <c:v>1500</c:v>
                </c:pt>
                <c:pt idx="8">
                  <c:v>2500</c:v>
                </c:pt>
                <c:pt idx="9">
                  <c:v>3500</c:v>
                </c:pt>
                <c:pt idx="10">
                  <c:v>4500</c:v>
                </c:pt>
                <c:pt idx="11">
                  <c:v>5500</c:v>
                </c:pt>
                <c:pt idx="12">
                  <c:v>6500</c:v>
                </c:pt>
                <c:pt idx="13">
                  <c:v>7500</c:v>
                </c:pt>
                <c:pt idx="14">
                  <c:v>8500</c:v>
                </c:pt>
                <c:pt idx="15">
                  <c:v>9500</c:v>
                </c:pt>
                <c:pt idx="16">
                  <c:v>10500</c:v>
                </c:pt>
                <c:pt idx="17">
                  <c:v>11500</c:v>
                </c:pt>
                <c:pt idx="18">
                  <c:v>12500</c:v>
                </c:pt>
                <c:pt idx="19">
                  <c:v>13500</c:v>
                </c:pt>
                <c:pt idx="20">
                  <c:v>14500</c:v>
                </c:pt>
                <c:pt idx="21">
                  <c:v>15500</c:v>
                </c:pt>
                <c:pt idx="22">
                  <c:v>16500</c:v>
                </c:pt>
                <c:pt idx="23">
                  <c:v>17500</c:v>
                </c:pt>
                <c:pt idx="24">
                  <c:v>18500</c:v>
                </c:pt>
                <c:pt idx="25">
                  <c:v>19500</c:v>
                </c:pt>
                <c:pt idx="26">
                  <c:v>20500</c:v>
                </c:pt>
                <c:pt idx="27">
                  <c:v>21500</c:v>
                </c:pt>
                <c:pt idx="28">
                  <c:v>22500</c:v>
                </c:pt>
                <c:pt idx="29">
                  <c:v>23500</c:v>
                </c:pt>
                <c:pt idx="30">
                  <c:v>24500</c:v>
                </c:pt>
                <c:pt idx="31">
                  <c:v>25500</c:v>
                </c:pt>
                <c:pt idx="32">
                  <c:v>26500</c:v>
                </c:pt>
                <c:pt idx="33">
                  <c:v>27500</c:v>
                </c:pt>
                <c:pt idx="34">
                  <c:v>28500</c:v>
                </c:pt>
                <c:pt idx="35">
                  <c:v>29500</c:v>
                </c:pt>
                <c:pt idx="36">
                  <c:v>30500</c:v>
                </c:pt>
                <c:pt idx="37">
                  <c:v>31500</c:v>
                </c:pt>
                <c:pt idx="38">
                  <c:v>32500</c:v>
                </c:pt>
                <c:pt idx="39">
                  <c:v>33500</c:v>
                </c:pt>
                <c:pt idx="40">
                  <c:v>34500</c:v>
                </c:pt>
                <c:pt idx="41">
                  <c:v>35500</c:v>
                </c:pt>
                <c:pt idx="42">
                  <c:v>36500</c:v>
                </c:pt>
                <c:pt idx="43">
                  <c:v>37500</c:v>
                </c:pt>
                <c:pt idx="44">
                  <c:v>38500</c:v>
                </c:pt>
                <c:pt idx="45">
                  <c:v>39500</c:v>
                </c:pt>
                <c:pt idx="46">
                  <c:v>40500</c:v>
                </c:pt>
                <c:pt idx="47">
                  <c:v>41500</c:v>
                </c:pt>
                <c:pt idx="48">
                  <c:v>42500</c:v>
                </c:pt>
                <c:pt idx="49">
                  <c:v>43500</c:v>
                </c:pt>
                <c:pt idx="50">
                  <c:v>44500</c:v>
                </c:pt>
                <c:pt idx="51">
                  <c:v>45500</c:v>
                </c:pt>
                <c:pt idx="52">
                  <c:v>46500</c:v>
                </c:pt>
                <c:pt idx="53">
                  <c:v>47500</c:v>
                </c:pt>
                <c:pt idx="54">
                  <c:v>48500</c:v>
                </c:pt>
                <c:pt idx="55">
                  <c:v>49500</c:v>
                </c:pt>
                <c:pt idx="56">
                  <c:v>50500</c:v>
                </c:pt>
                <c:pt idx="57">
                  <c:v>51500</c:v>
                </c:pt>
                <c:pt idx="58">
                  <c:v>52500</c:v>
                </c:pt>
                <c:pt idx="59">
                  <c:v>53500</c:v>
                </c:pt>
                <c:pt idx="60">
                  <c:v>54500</c:v>
                </c:pt>
                <c:pt idx="61">
                  <c:v>55500</c:v>
                </c:pt>
                <c:pt idx="62">
                  <c:v>56500</c:v>
                </c:pt>
                <c:pt idx="63">
                  <c:v>57500</c:v>
                </c:pt>
                <c:pt idx="64">
                  <c:v>58500</c:v>
                </c:pt>
                <c:pt idx="65">
                  <c:v>59500</c:v>
                </c:pt>
                <c:pt idx="66">
                  <c:v>60500</c:v>
                </c:pt>
                <c:pt idx="67">
                  <c:v>61500</c:v>
                </c:pt>
                <c:pt idx="68">
                  <c:v>62500</c:v>
                </c:pt>
                <c:pt idx="69">
                  <c:v>63500</c:v>
                </c:pt>
                <c:pt idx="70">
                  <c:v>64500</c:v>
                </c:pt>
                <c:pt idx="71">
                  <c:v>65500</c:v>
                </c:pt>
                <c:pt idx="72">
                  <c:v>66500</c:v>
                </c:pt>
                <c:pt idx="73">
                  <c:v>67500</c:v>
                </c:pt>
                <c:pt idx="74">
                  <c:v>68500</c:v>
                </c:pt>
                <c:pt idx="75">
                  <c:v>69500</c:v>
                </c:pt>
                <c:pt idx="76">
                  <c:v>70500</c:v>
                </c:pt>
                <c:pt idx="77">
                  <c:v>71500</c:v>
                </c:pt>
                <c:pt idx="78">
                  <c:v>72500</c:v>
                </c:pt>
                <c:pt idx="79">
                  <c:v>73500</c:v>
                </c:pt>
                <c:pt idx="80">
                  <c:v>74500</c:v>
                </c:pt>
                <c:pt idx="81">
                  <c:v>75500</c:v>
                </c:pt>
                <c:pt idx="82">
                  <c:v>76500</c:v>
                </c:pt>
                <c:pt idx="83">
                  <c:v>77500</c:v>
                </c:pt>
                <c:pt idx="84">
                  <c:v>78500</c:v>
                </c:pt>
                <c:pt idx="85">
                  <c:v>79500</c:v>
                </c:pt>
                <c:pt idx="86">
                  <c:v>80500</c:v>
                </c:pt>
                <c:pt idx="87">
                  <c:v>81500</c:v>
                </c:pt>
                <c:pt idx="88">
                  <c:v>82500</c:v>
                </c:pt>
                <c:pt idx="89">
                  <c:v>83500</c:v>
                </c:pt>
                <c:pt idx="90">
                  <c:v>84500</c:v>
                </c:pt>
                <c:pt idx="91">
                  <c:v>85500</c:v>
                </c:pt>
                <c:pt idx="92">
                  <c:v>86500</c:v>
                </c:pt>
                <c:pt idx="93">
                  <c:v>87500</c:v>
                </c:pt>
                <c:pt idx="94">
                  <c:v>88500</c:v>
                </c:pt>
                <c:pt idx="95">
                  <c:v>89500</c:v>
                </c:pt>
                <c:pt idx="96">
                  <c:v>90500</c:v>
                </c:pt>
                <c:pt idx="97">
                  <c:v>91500</c:v>
                </c:pt>
                <c:pt idx="98">
                  <c:v>92500</c:v>
                </c:pt>
                <c:pt idx="99">
                  <c:v>93500</c:v>
                </c:pt>
                <c:pt idx="100">
                  <c:v>94500</c:v>
                </c:pt>
                <c:pt idx="101">
                  <c:v>95500</c:v>
                </c:pt>
                <c:pt idx="102">
                  <c:v>96500</c:v>
                </c:pt>
                <c:pt idx="103">
                  <c:v>97500</c:v>
                </c:pt>
                <c:pt idx="104">
                  <c:v>98500</c:v>
                </c:pt>
                <c:pt idx="105">
                  <c:v>99500</c:v>
                </c:pt>
                <c:pt idx="106">
                  <c:v>100500</c:v>
                </c:pt>
                <c:pt idx="107">
                  <c:v>101500</c:v>
                </c:pt>
                <c:pt idx="108">
                  <c:v>102500</c:v>
                </c:pt>
                <c:pt idx="109">
                  <c:v>103500</c:v>
                </c:pt>
                <c:pt idx="110">
                  <c:v>104500</c:v>
                </c:pt>
                <c:pt idx="111">
                  <c:v>105500</c:v>
                </c:pt>
                <c:pt idx="112">
                  <c:v>106500</c:v>
                </c:pt>
                <c:pt idx="113">
                  <c:v>107500</c:v>
                </c:pt>
                <c:pt idx="114">
                  <c:v>108500</c:v>
                </c:pt>
                <c:pt idx="115">
                  <c:v>109500</c:v>
                </c:pt>
                <c:pt idx="116">
                  <c:v>110500</c:v>
                </c:pt>
                <c:pt idx="117">
                  <c:v>111500</c:v>
                </c:pt>
                <c:pt idx="118">
                  <c:v>112500</c:v>
                </c:pt>
                <c:pt idx="119">
                  <c:v>113500</c:v>
                </c:pt>
                <c:pt idx="120">
                  <c:v>114500</c:v>
                </c:pt>
                <c:pt idx="121">
                  <c:v>115500</c:v>
                </c:pt>
                <c:pt idx="122">
                  <c:v>116500</c:v>
                </c:pt>
                <c:pt idx="123">
                  <c:v>117500</c:v>
                </c:pt>
                <c:pt idx="124">
                  <c:v>118500</c:v>
                </c:pt>
                <c:pt idx="125">
                  <c:v>119500</c:v>
                </c:pt>
                <c:pt idx="126">
                  <c:v>120500</c:v>
                </c:pt>
                <c:pt idx="127">
                  <c:v>121500</c:v>
                </c:pt>
                <c:pt idx="128">
                  <c:v>122500</c:v>
                </c:pt>
                <c:pt idx="129">
                  <c:v>123500</c:v>
                </c:pt>
                <c:pt idx="130">
                  <c:v>124500</c:v>
                </c:pt>
                <c:pt idx="131">
                  <c:v>125500</c:v>
                </c:pt>
                <c:pt idx="132">
                  <c:v>126500</c:v>
                </c:pt>
                <c:pt idx="133">
                  <c:v>127500</c:v>
                </c:pt>
                <c:pt idx="134">
                  <c:v>128500</c:v>
                </c:pt>
                <c:pt idx="135">
                  <c:v>129500</c:v>
                </c:pt>
              </c:numCache>
            </c:numRef>
          </c:xVal>
          <c:yVal>
            <c:numRef>
              <c:f>'9-4-1977'!$G$32:$G$167</c:f>
              <c:numCache>
                <c:formatCode>#,#00</c:formatCode>
                <c:ptCount val="136"/>
                <c:pt idx="0">
                  <c:v>96.02103165156214</c:v>
                </c:pt>
                <c:pt idx="1">
                  <c:v>58.21074544533964</c:v>
                </c:pt>
                <c:pt idx="2">
                  <c:v>54.960003146992115</c:v>
                </c:pt>
                <c:pt idx="3">
                  <c:v>51.808394232227506</c:v>
                </c:pt>
                <c:pt idx="4">
                  <c:v>48.756369818179515</c:v>
                </c:pt>
                <c:pt idx="5">
                  <c:v>45.804301054161343</c:v>
                </c:pt>
                <c:pt idx="6">
                  <c:v>42.952475465512123</c:v>
                </c:pt>
                <c:pt idx="7">
                  <c:v>40.201093229671613</c:v>
                </c:pt>
                <c:pt idx="8">
                  <c:v>37.550263388308743</c:v>
                </c:pt>
                <c:pt idx="9">
                  <c:v>35</c:v>
                </c:pt>
                <c:pt idx="10">
                  <c:v>32.55021823870765</c:v>
                </c:pt>
                <c:pt idx="11">
                  <c:v>30.200730444151837</c:v>
                </c:pt>
                <c:pt idx="12">
                  <c:v>27.951242131116175</c:v>
                </c:pt>
                <c:pt idx="13">
                  <c:v>25.80134796579269</c:v>
                </c:pt>
                <c:pt idx="14">
                  <c:v>23.750527718466039</c:v>
                </c:pt>
                <c:pt idx="15">
                  <c:v>21.798142203190753</c:v>
                </c:pt>
                <c:pt idx="16">
                  <c:v>19.943429216637863</c:v>
                </c:pt>
                <c:pt idx="17">
                  <c:v>18.185499490017257</c:v>
                </c:pt>
                <c:pt idx="18">
                  <c:v>16.523332669944313</c:v>
                </c:pt>
                <c:pt idx="19">
                  <c:v>14.955773346354665</c:v>
                </c:pt>
                <c:pt idx="20">
                  <c:v>13.481527148126744</c:v>
                </c:pt>
                <c:pt idx="21">
                  <c:v>12.099156930000987</c:v>
                </c:pt>
                <c:pt idx="22">
                  <c:v>10.807079077759939</c:v>
                </c:pt>
                <c:pt idx="23">
                  <c:v>9.6035599625353782</c:v>
                </c:pt>
                <c:pt idx="24">
                  <c:v>8.4867125796451042</c:v>
                </c:pt>
                <c:pt idx="25">
                  <c:v>7.4544934126612858</c:v>
                </c:pt>
                <c:pt idx="26">
                  <c:v>6.5046995696418932</c:v>
                </c:pt>
                <c:pt idx="27">
                  <c:v>5.6349662458265808</c:v>
                </c:pt>
                <c:pt idx="28">
                  <c:v>4.8427645758804667</c:v>
                </c:pt>
                <c:pt idx="29">
                  <c:v>4.1253999493183802</c:v>
                </c:pt>
                <c:pt idx="30">
                  <c:v>3.4800108755275776</c:v>
                </c:pt>
                <c:pt idx="31">
                  <c:v>2.9035685004554384</c:v>
                </c:pt>
                <c:pt idx="32">
                  <c:v>2.3928768963954656</c:v>
                </c:pt>
                <c:pt idx="33">
                  <c:v>1.9445742705710356</c:v>
                </c:pt>
                <c:pt idx="34">
                  <c:v>1.5551352690489768</c:v>
                </c:pt>
                <c:pt idx="35">
                  <c:v>1.2208745923120146</c:v>
                </c:pt>
                <c:pt idx="36">
                  <c:v>0.93795219111892092</c:v>
                </c:pt>
                <c:pt idx="37">
                  <c:v>0.70238038143767456</c:v>
                </c:pt>
                <c:pt idx="38">
                  <c:v>0.51003331361443849</c:v>
                </c:pt>
                <c:pt idx="39">
                  <c:v>0.35665936706815848</c:v>
                </c:pt>
                <c:pt idx="40">
                  <c:v>0.23789724049916558</c:v>
                </c:pt>
                <c:pt idx="41">
                  <c:v>0.14929680932063807</c:v>
                </c:pt>
                <c:pt idx="42">
                  <c:v>8.6346302922754303E-2</c:v>
                </c:pt>
                <c:pt idx="43">
                  <c:v>4.4508169037969642E-2</c:v>
                </c:pt>
                <c:pt idx="44">
                  <c:v>1.9267486570030089E-2</c:v>
                </c:pt>
                <c:pt idx="45">
                  <c:v>6.1998432745729998E-3</c:v>
                </c:pt>
                <c:pt idx="46">
                  <c:v>1.0729358764119013E-3</c:v>
                </c:pt>
                <c:pt idx="47">
                  <c:v>1.9527905129322866E-5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'9-4-1977'!$A$36:$A$167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'9-4-1977'!$G$36:$G$167</c:f>
              <c:numCache>
                <c:formatCode>#,#00</c:formatCode>
                <c:ptCount val="132"/>
                <c:pt idx="0">
                  <c:v>48.756369818179515</c:v>
                </c:pt>
                <c:pt idx="1">
                  <c:v>45.804301054161343</c:v>
                </c:pt>
                <c:pt idx="2">
                  <c:v>42.952475465512123</c:v>
                </c:pt>
                <c:pt idx="3">
                  <c:v>40.201093229671613</c:v>
                </c:pt>
                <c:pt idx="4">
                  <c:v>37.550263388308743</c:v>
                </c:pt>
                <c:pt idx="5">
                  <c:v>35</c:v>
                </c:pt>
                <c:pt idx="6">
                  <c:v>32.55021823870765</c:v>
                </c:pt>
                <c:pt idx="7">
                  <c:v>30.200730444151837</c:v>
                </c:pt>
                <c:pt idx="8">
                  <c:v>27.951242131116175</c:v>
                </c:pt>
                <c:pt idx="9">
                  <c:v>25.80134796579269</c:v>
                </c:pt>
                <c:pt idx="10">
                  <c:v>23.750527718466039</c:v>
                </c:pt>
                <c:pt idx="11">
                  <c:v>21.798142203190753</c:v>
                </c:pt>
                <c:pt idx="12">
                  <c:v>19.943429216637863</c:v>
                </c:pt>
                <c:pt idx="13">
                  <c:v>18.185499490017257</c:v>
                </c:pt>
                <c:pt idx="14">
                  <c:v>16.523332669944313</c:v>
                </c:pt>
                <c:pt idx="15">
                  <c:v>14.955773346354665</c:v>
                </c:pt>
                <c:pt idx="16">
                  <c:v>13.481527148126744</c:v>
                </c:pt>
                <c:pt idx="17">
                  <c:v>12.099156930000987</c:v>
                </c:pt>
                <c:pt idx="18">
                  <c:v>10.807079077759939</c:v>
                </c:pt>
                <c:pt idx="19">
                  <c:v>9.6035599625353782</c:v>
                </c:pt>
                <c:pt idx="20">
                  <c:v>8.4867125796451042</c:v>
                </c:pt>
                <c:pt idx="21">
                  <c:v>7.4544934126612858</c:v>
                </c:pt>
                <c:pt idx="22">
                  <c:v>6.5046995696418932</c:v>
                </c:pt>
                <c:pt idx="23">
                  <c:v>5.6349662458265808</c:v>
                </c:pt>
                <c:pt idx="24">
                  <c:v>4.8427645758804667</c:v>
                </c:pt>
                <c:pt idx="25">
                  <c:v>4.1253999493183802</c:v>
                </c:pt>
                <c:pt idx="26">
                  <c:v>3.4800108755275776</c:v>
                </c:pt>
                <c:pt idx="27">
                  <c:v>2.9035685004554384</c:v>
                </c:pt>
                <c:pt idx="28">
                  <c:v>2.3928768963954656</c:v>
                </c:pt>
                <c:pt idx="29">
                  <c:v>1.9445742705710356</c:v>
                </c:pt>
                <c:pt idx="30">
                  <c:v>1.5551352690489768</c:v>
                </c:pt>
                <c:pt idx="31">
                  <c:v>1.2208745923120146</c:v>
                </c:pt>
                <c:pt idx="32">
                  <c:v>0.93795219111892092</c:v>
                </c:pt>
                <c:pt idx="33">
                  <c:v>0.70238038143767456</c:v>
                </c:pt>
                <c:pt idx="34">
                  <c:v>0.51003331361443849</c:v>
                </c:pt>
                <c:pt idx="35">
                  <c:v>0.35665936706815848</c:v>
                </c:pt>
                <c:pt idx="36">
                  <c:v>0.23789724049916558</c:v>
                </c:pt>
                <c:pt idx="37">
                  <c:v>0.14929680932063807</c:v>
                </c:pt>
                <c:pt idx="38">
                  <c:v>8.6346302922754303E-2</c:v>
                </c:pt>
                <c:pt idx="39">
                  <c:v>4.4508169037969642E-2</c:v>
                </c:pt>
                <c:pt idx="40">
                  <c:v>1.9267486570030089E-2</c:v>
                </c:pt>
                <c:pt idx="41">
                  <c:v>6.1998432745729998E-3</c:v>
                </c:pt>
                <c:pt idx="42">
                  <c:v>1.0729358764119013E-3</c:v>
                </c:pt>
                <c:pt idx="43">
                  <c:v>1.9527905129322866E-5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'9-4-1977'!$H$41:$H$167</c:f>
              <c:numCache>
                <c:formatCode>General</c:formatCode>
                <c:ptCount val="127"/>
                <c:pt idx="0">
                  <c:v>-3500</c:v>
                </c:pt>
                <c:pt idx="1">
                  <c:v>-2500</c:v>
                </c:pt>
                <c:pt idx="2">
                  <c:v>-1500</c:v>
                </c:pt>
                <c:pt idx="3">
                  <c:v>-500</c:v>
                </c:pt>
                <c:pt idx="4">
                  <c:v>500</c:v>
                </c:pt>
                <c:pt idx="5">
                  <c:v>1500</c:v>
                </c:pt>
                <c:pt idx="6">
                  <c:v>2500</c:v>
                </c:pt>
                <c:pt idx="7">
                  <c:v>3500</c:v>
                </c:pt>
                <c:pt idx="8">
                  <c:v>4500</c:v>
                </c:pt>
                <c:pt idx="9">
                  <c:v>5500</c:v>
                </c:pt>
                <c:pt idx="10">
                  <c:v>6500</c:v>
                </c:pt>
                <c:pt idx="11">
                  <c:v>7500</c:v>
                </c:pt>
                <c:pt idx="12">
                  <c:v>8500</c:v>
                </c:pt>
                <c:pt idx="13">
                  <c:v>9500</c:v>
                </c:pt>
                <c:pt idx="14">
                  <c:v>10500</c:v>
                </c:pt>
                <c:pt idx="15">
                  <c:v>11500</c:v>
                </c:pt>
                <c:pt idx="16">
                  <c:v>12500</c:v>
                </c:pt>
                <c:pt idx="17">
                  <c:v>13500</c:v>
                </c:pt>
                <c:pt idx="18">
                  <c:v>14500</c:v>
                </c:pt>
                <c:pt idx="19">
                  <c:v>15500</c:v>
                </c:pt>
                <c:pt idx="20">
                  <c:v>16500</c:v>
                </c:pt>
                <c:pt idx="21">
                  <c:v>17500</c:v>
                </c:pt>
                <c:pt idx="22">
                  <c:v>18500</c:v>
                </c:pt>
                <c:pt idx="23">
                  <c:v>19500</c:v>
                </c:pt>
                <c:pt idx="24">
                  <c:v>20500</c:v>
                </c:pt>
                <c:pt idx="25">
                  <c:v>21500</c:v>
                </c:pt>
                <c:pt idx="26">
                  <c:v>22500</c:v>
                </c:pt>
                <c:pt idx="27">
                  <c:v>23500</c:v>
                </c:pt>
                <c:pt idx="28">
                  <c:v>24500</c:v>
                </c:pt>
                <c:pt idx="29">
                  <c:v>25500</c:v>
                </c:pt>
                <c:pt idx="30">
                  <c:v>26500</c:v>
                </c:pt>
                <c:pt idx="31">
                  <c:v>27500</c:v>
                </c:pt>
                <c:pt idx="32">
                  <c:v>28500</c:v>
                </c:pt>
                <c:pt idx="33">
                  <c:v>29500</c:v>
                </c:pt>
                <c:pt idx="34">
                  <c:v>30500</c:v>
                </c:pt>
                <c:pt idx="35">
                  <c:v>31500</c:v>
                </c:pt>
                <c:pt idx="36">
                  <c:v>32500</c:v>
                </c:pt>
                <c:pt idx="37">
                  <c:v>33500</c:v>
                </c:pt>
                <c:pt idx="38">
                  <c:v>34500</c:v>
                </c:pt>
                <c:pt idx="39">
                  <c:v>35500</c:v>
                </c:pt>
                <c:pt idx="40">
                  <c:v>36500</c:v>
                </c:pt>
                <c:pt idx="41">
                  <c:v>37500</c:v>
                </c:pt>
                <c:pt idx="42">
                  <c:v>38500</c:v>
                </c:pt>
                <c:pt idx="43">
                  <c:v>39500</c:v>
                </c:pt>
                <c:pt idx="44">
                  <c:v>40500</c:v>
                </c:pt>
                <c:pt idx="45">
                  <c:v>41500</c:v>
                </c:pt>
                <c:pt idx="46">
                  <c:v>42500</c:v>
                </c:pt>
                <c:pt idx="47">
                  <c:v>43500</c:v>
                </c:pt>
                <c:pt idx="48">
                  <c:v>44500</c:v>
                </c:pt>
                <c:pt idx="49">
                  <c:v>45500</c:v>
                </c:pt>
                <c:pt idx="50">
                  <c:v>46500</c:v>
                </c:pt>
                <c:pt idx="51">
                  <c:v>47500</c:v>
                </c:pt>
                <c:pt idx="52">
                  <c:v>48500</c:v>
                </c:pt>
                <c:pt idx="53">
                  <c:v>49500</c:v>
                </c:pt>
                <c:pt idx="54">
                  <c:v>50500</c:v>
                </c:pt>
                <c:pt idx="55">
                  <c:v>51500</c:v>
                </c:pt>
                <c:pt idx="56">
                  <c:v>52500</c:v>
                </c:pt>
                <c:pt idx="57">
                  <c:v>53500</c:v>
                </c:pt>
                <c:pt idx="58">
                  <c:v>54500</c:v>
                </c:pt>
                <c:pt idx="59">
                  <c:v>55500</c:v>
                </c:pt>
                <c:pt idx="60">
                  <c:v>56500</c:v>
                </c:pt>
                <c:pt idx="61">
                  <c:v>57500</c:v>
                </c:pt>
                <c:pt idx="62">
                  <c:v>58500</c:v>
                </c:pt>
                <c:pt idx="63">
                  <c:v>59500</c:v>
                </c:pt>
                <c:pt idx="64">
                  <c:v>60500</c:v>
                </c:pt>
                <c:pt idx="65">
                  <c:v>61500</c:v>
                </c:pt>
                <c:pt idx="66">
                  <c:v>62500</c:v>
                </c:pt>
                <c:pt idx="67">
                  <c:v>63500</c:v>
                </c:pt>
                <c:pt idx="68">
                  <c:v>64500</c:v>
                </c:pt>
                <c:pt idx="69">
                  <c:v>65500</c:v>
                </c:pt>
                <c:pt idx="70">
                  <c:v>66500</c:v>
                </c:pt>
                <c:pt idx="71">
                  <c:v>67500</c:v>
                </c:pt>
                <c:pt idx="72">
                  <c:v>68500</c:v>
                </c:pt>
                <c:pt idx="73">
                  <c:v>69500</c:v>
                </c:pt>
                <c:pt idx="74">
                  <c:v>70500</c:v>
                </c:pt>
                <c:pt idx="75">
                  <c:v>71500</c:v>
                </c:pt>
                <c:pt idx="76">
                  <c:v>72500</c:v>
                </c:pt>
                <c:pt idx="77">
                  <c:v>73500</c:v>
                </c:pt>
                <c:pt idx="78">
                  <c:v>74500</c:v>
                </c:pt>
                <c:pt idx="79">
                  <c:v>75500</c:v>
                </c:pt>
                <c:pt idx="80">
                  <c:v>76500</c:v>
                </c:pt>
                <c:pt idx="81">
                  <c:v>77500</c:v>
                </c:pt>
                <c:pt idx="82">
                  <c:v>78500</c:v>
                </c:pt>
                <c:pt idx="83">
                  <c:v>79500</c:v>
                </c:pt>
                <c:pt idx="84">
                  <c:v>80500</c:v>
                </c:pt>
                <c:pt idx="85">
                  <c:v>81500</c:v>
                </c:pt>
                <c:pt idx="86">
                  <c:v>82500</c:v>
                </c:pt>
                <c:pt idx="87">
                  <c:v>83500</c:v>
                </c:pt>
                <c:pt idx="88">
                  <c:v>84500</c:v>
                </c:pt>
                <c:pt idx="89">
                  <c:v>85500</c:v>
                </c:pt>
                <c:pt idx="90">
                  <c:v>86500</c:v>
                </c:pt>
                <c:pt idx="91">
                  <c:v>87500</c:v>
                </c:pt>
                <c:pt idx="92">
                  <c:v>88500</c:v>
                </c:pt>
                <c:pt idx="93">
                  <c:v>89500</c:v>
                </c:pt>
                <c:pt idx="94">
                  <c:v>90500</c:v>
                </c:pt>
                <c:pt idx="95">
                  <c:v>91500</c:v>
                </c:pt>
                <c:pt idx="96">
                  <c:v>92500</c:v>
                </c:pt>
                <c:pt idx="97">
                  <c:v>93500</c:v>
                </c:pt>
                <c:pt idx="98">
                  <c:v>94500</c:v>
                </c:pt>
                <c:pt idx="99">
                  <c:v>95500</c:v>
                </c:pt>
                <c:pt idx="100">
                  <c:v>96500</c:v>
                </c:pt>
                <c:pt idx="101">
                  <c:v>97500</c:v>
                </c:pt>
                <c:pt idx="102">
                  <c:v>98500</c:v>
                </c:pt>
                <c:pt idx="103">
                  <c:v>99500</c:v>
                </c:pt>
                <c:pt idx="104">
                  <c:v>100500</c:v>
                </c:pt>
                <c:pt idx="105">
                  <c:v>101500</c:v>
                </c:pt>
                <c:pt idx="106">
                  <c:v>102500</c:v>
                </c:pt>
                <c:pt idx="107">
                  <c:v>103500</c:v>
                </c:pt>
                <c:pt idx="108">
                  <c:v>104500</c:v>
                </c:pt>
                <c:pt idx="109">
                  <c:v>105500</c:v>
                </c:pt>
                <c:pt idx="110">
                  <c:v>106500</c:v>
                </c:pt>
                <c:pt idx="111">
                  <c:v>107500</c:v>
                </c:pt>
                <c:pt idx="112">
                  <c:v>108500</c:v>
                </c:pt>
                <c:pt idx="113">
                  <c:v>109500</c:v>
                </c:pt>
                <c:pt idx="114">
                  <c:v>110500</c:v>
                </c:pt>
                <c:pt idx="115">
                  <c:v>111500</c:v>
                </c:pt>
                <c:pt idx="116">
                  <c:v>112500</c:v>
                </c:pt>
                <c:pt idx="117">
                  <c:v>113500</c:v>
                </c:pt>
                <c:pt idx="118">
                  <c:v>114500</c:v>
                </c:pt>
                <c:pt idx="119">
                  <c:v>115500</c:v>
                </c:pt>
                <c:pt idx="120">
                  <c:v>116500</c:v>
                </c:pt>
                <c:pt idx="121">
                  <c:v>117500</c:v>
                </c:pt>
                <c:pt idx="122">
                  <c:v>118500</c:v>
                </c:pt>
                <c:pt idx="123">
                  <c:v>119500</c:v>
                </c:pt>
                <c:pt idx="124">
                  <c:v>120500</c:v>
                </c:pt>
                <c:pt idx="125">
                  <c:v>121500</c:v>
                </c:pt>
                <c:pt idx="126">
                  <c:v>122500</c:v>
                </c:pt>
              </c:numCache>
            </c:numRef>
          </c:xVal>
          <c:yVal>
            <c:numRef>
              <c:f>'9-4-1977'!$G$41:$G$167</c:f>
              <c:numCache>
                <c:formatCode>#,#00</c:formatCode>
                <c:ptCount val="127"/>
                <c:pt idx="0">
                  <c:v>35</c:v>
                </c:pt>
                <c:pt idx="1">
                  <c:v>32.55021823870765</c:v>
                </c:pt>
                <c:pt idx="2">
                  <c:v>30.200730444151837</c:v>
                </c:pt>
                <c:pt idx="3">
                  <c:v>27.951242131116175</c:v>
                </c:pt>
                <c:pt idx="4">
                  <c:v>25.80134796579269</c:v>
                </c:pt>
                <c:pt idx="5">
                  <c:v>23.750527718466039</c:v>
                </c:pt>
                <c:pt idx="6">
                  <c:v>21.798142203190753</c:v>
                </c:pt>
                <c:pt idx="7">
                  <c:v>19.943429216637863</c:v>
                </c:pt>
                <c:pt idx="8">
                  <c:v>18.185499490017257</c:v>
                </c:pt>
                <c:pt idx="9">
                  <c:v>16.523332669944313</c:v>
                </c:pt>
                <c:pt idx="10">
                  <c:v>14.955773346354665</c:v>
                </c:pt>
                <c:pt idx="11">
                  <c:v>13.481527148126744</c:v>
                </c:pt>
                <c:pt idx="12">
                  <c:v>12.099156930000987</c:v>
                </c:pt>
                <c:pt idx="13">
                  <c:v>10.807079077759939</c:v>
                </c:pt>
                <c:pt idx="14">
                  <c:v>9.6035599625353782</c:v>
                </c:pt>
                <c:pt idx="15">
                  <c:v>8.4867125796451042</c:v>
                </c:pt>
                <c:pt idx="16">
                  <c:v>7.4544934126612858</c:v>
                </c:pt>
                <c:pt idx="17">
                  <c:v>6.5046995696418932</c:v>
                </c:pt>
                <c:pt idx="18">
                  <c:v>5.6349662458265808</c:v>
                </c:pt>
                <c:pt idx="19">
                  <c:v>4.8427645758804667</c:v>
                </c:pt>
                <c:pt idx="20">
                  <c:v>4.1253999493183802</c:v>
                </c:pt>
                <c:pt idx="21">
                  <c:v>3.4800108755275776</c:v>
                </c:pt>
                <c:pt idx="22">
                  <c:v>2.9035685004554384</c:v>
                </c:pt>
                <c:pt idx="23">
                  <c:v>2.3928768963954656</c:v>
                </c:pt>
                <c:pt idx="24">
                  <c:v>1.9445742705710356</c:v>
                </c:pt>
                <c:pt idx="25">
                  <c:v>1.5551352690489768</c:v>
                </c:pt>
                <c:pt idx="26">
                  <c:v>1.2208745923120146</c:v>
                </c:pt>
                <c:pt idx="27">
                  <c:v>0.93795219111892092</c:v>
                </c:pt>
                <c:pt idx="28">
                  <c:v>0.70238038143767456</c:v>
                </c:pt>
                <c:pt idx="29">
                  <c:v>0.51003331361443849</c:v>
                </c:pt>
                <c:pt idx="30">
                  <c:v>0.35665936706815848</c:v>
                </c:pt>
                <c:pt idx="31">
                  <c:v>0.23789724049916558</c:v>
                </c:pt>
                <c:pt idx="32">
                  <c:v>0.14929680932063807</c:v>
                </c:pt>
                <c:pt idx="33">
                  <c:v>8.6346302922754303E-2</c:v>
                </c:pt>
                <c:pt idx="34">
                  <c:v>4.4508169037969642E-2</c:v>
                </c:pt>
                <c:pt idx="35">
                  <c:v>1.9267486570030089E-2</c:v>
                </c:pt>
                <c:pt idx="36">
                  <c:v>6.1998432745729998E-3</c:v>
                </c:pt>
                <c:pt idx="37">
                  <c:v>1.0729358764119013E-3</c:v>
                </c:pt>
                <c:pt idx="38">
                  <c:v>1.9527905129322866E-5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425088"/>
        <c:axId val="118427008"/>
      </c:scatterChart>
      <c:valAx>
        <c:axId val="118425088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8427008"/>
        <c:crosses val="autoZero"/>
        <c:crossBetween val="midCat"/>
      </c:valAx>
      <c:valAx>
        <c:axId val="11842700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842508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zoomScaleNormal="100" workbookViewId="0">
      <selection activeCell="D20" sqref="D20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29" t="s">
        <v>62</v>
      </c>
      <c r="C2" s="130"/>
      <c r="D2" s="130"/>
      <c r="E2" s="131"/>
    </row>
    <row r="3" spans="2:5" x14ac:dyDescent="0.25">
      <c r="B3" s="132"/>
      <c r="C3" s="133"/>
      <c r="D3" s="133"/>
      <c r="E3" s="134"/>
    </row>
    <row r="4" spans="2:5" x14ac:dyDescent="0.25">
      <c r="B4" s="132"/>
      <c r="C4" s="133"/>
      <c r="D4" s="133"/>
      <c r="E4" s="134"/>
    </row>
    <row r="5" spans="2:5" x14ac:dyDescent="0.25">
      <c r="B5" s="132"/>
      <c r="C5" s="133"/>
      <c r="D5" s="133"/>
      <c r="E5" s="134"/>
    </row>
    <row r="6" spans="2:5" x14ac:dyDescent="0.25">
      <c r="B6" s="132"/>
      <c r="C6" s="133"/>
      <c r="D6" s="133"/>
      <c r="E6" s="134"/>
    </row>
    <row r="7" spans="2:5" x14ac:dyDescent="0.25">
      <c r="B7" s="132"/>
      <c r="C7" s="133"/>
      <c r="D7" s="133"/>
      <c r="E7" s="134"/>
    </row>
    <row r="8" spans="2:5" x14ac:dyDescent="0.25">
      <c r="B8" s="132"/>
      <c r="C8" s="133"/>
      <c r="D8" s="133"/>
      <c r="E8" s="134"/>
    </row>
    <row r="9" spans="2:5" x14ac:dyDescent="0.25">
      <c r="B9" s="132"/>
      <c r="C9" s="133"/>
      <c r="D9" s="133"/>
      <c r="E9" s="134"/>
    </row>
    <row r="10" spans="2:5" x14ac:dyDescent="0.25">
      <c r="B10" s="132"/>
      <c r="C10" s="133"/>
      <c r="D10" s="133"/>
      <c r="E10" s="134"/>
    </row>
    <row r="11" spans="2:5" x14ac:dyDescent="0.25">
      <c r="B11" s="132"/>
      <c r="C11" s="133"/>
      <c r="D11" s="133"/>
      <c r="E11" s="134"/>
    </row>
    <row r="12" spans="2:5" ht="15.75" thickBot="1" x14ac:dyDescent="0.3">
      <c r="B12" s="135"/>
      <c r="C12" s="136"/>
      <c r="D12" s="136"/>
      <c r="E12" s="137"/>
    </row>
    <row r="13" spans="2:5" ht="15.75" thickBot="1" x14ac:dyDescent="0.3"/>
    <row r="14" spans="2:5" ht="15.75" thickBot="1" x14ac:dyDescent="0.3">
      <c r="B14" s="126" t="s">
        <v>61</v>
      </c>
      <c r="C14" s="127"/>
      <c r="D14" s="127"/>
      <c r="E14" s="128"/>
    </row>
    <row r="15" spans="2:5" ht="15.75" thickBot="1" x14ac:dyDescent="0.3">
      <c r="B15" s="123" t="s">
        <v>65</v>
      </c>
      <c r="C15" s="124"/>
      <c r="D15" s="124"/>
      <c r="E15" s="125"/>
    </row>
    <row r="16" spans="2:5" ht="15.75" thickBot="1" x14ac:dyDescent="0.3"/>
    <row r="17" spans="2:5" ht="15.75" thickBot="1" x14ac:dyDescent="0.3">
      <c r="B17" s="126" t="s">
        <v>3</v>
      </c>
      <c r="C17" s="127"/>
      <c r="D17" s="127"/>
      <c r="E17" s="128"/>
    </row>
    <row r="18" spans="2:5" x14ac:dyDescent="0.25">
      <c r="B18" s="28" t="s">
        <v>8</v>
      </c>
      <c r="C18" s="8" t="s">
        <v>9</v>
      </c>
      <c r="D18" s="113">
        <v>1400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5">
        <v>1400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5">
        <v>102000</v>
      </c>
      <c r="E20" s="23" t="s">
        <v>7</v>
      </c>
    </row>
    <row r="21" spans="2:5" x14ac:dyDescent="0.25">
      <c r="B21" s="55" t="s">
        <v>58</v>
      </c>
      <c r="C21" s="15" t="s">
        <v>23</v>
      </c>
      <c r="D21" s="105">
        <v>102000</v>
      </c>
      <c r="E21" s="23" t="s">
        <v>7</v>
      </c>
    </row>
    <row r="22" spans="2:5" x14ac:dyDescent="0.25">
      <c r="B22" s="55" t="s">
        <v>57</v>
      </c>
      <c r="C22" s="15" t="s">
        <v>25</v>
      </c>
      <c r="D22" s="1">
        <v>0</v>
      </c>
      <c r="E22" s="17" t="s">
        <v>7</v>
      </c>
    </row>
    <row r="23" spans="2:5" ht="15.75" thickBot="1" x14ac:dyDescent="0.3">
      <c r="B23" s="90" t="s">
        <v>28</v>
      </c>
      <c r="C23" s="38" t="s">
        <v>29</v>
      </c>
      <c r="D23" s="106">
        <v>5.2</v>
      </c>
      <c r="E23" s="92" t="s">
        <v>7</v>
      </c>
    </row>
    <row r="24" spans="2:5" ht="15.75" thickBot="1" x14ac:dyDescent="0.3"/>
    <row r="25" spans="2:5" ht="15.75" thickBot="1" x14ac:dyDescent="0.3">
      <c r="B25" s="126" t="s">
        <v>11</v>
      </c>
      <c r="C25" s="127"/>
      <c r="D25" s="127"/>
      <c r="E25" s="128"/>
    </row>
    <row r="26" spans="2:5" x14ac:dyDescent="0.25">
      <c r="B26" s="138">
        <v>28192</v>
      </c>
      <c r="C26" s="139"/>
      <c r="D26" s="139"/>
      <c r="E26" s="140"/>
    </row>
    <row r="27" spans="2:5" x14ac:dyDescent="0.25">
      <c r="B27" s="117"/>
      <c r="C27" s="118"/>
      <c r="D27" s="118"/>
      <c r="E27" s="119"/>
    </row>
    <row r="28" spans="2:5" x14ac:dyDescent="0.25">
      <c r="B28" s="117"/>
      <c r="C28" s="118"/>
      <c r="D28" s="118"/>
      <c r="E28" s="119"/>
    </row>
    <row r="29" spans="2:5" x14ac:dyDescent="0.25">
      <c r="B29" s="117"/>
      <c r="C29" s="118"/>
      <c r="D29" s="118"/>
      <c r="E29" s="119"/>
    </row>
    <row r="30" spans="2:5" x14ac:dyDescent="0.25">
      <c r="B30" s="117"/>
      <c r="C30" s="118"/>
      <c r="D30" s="118"/>
      <c r="E30" s="119"/>
    </row>
    <row r="31" spans="2:5" x14ac:dyDescent="0.25">
      <c r="B31" s="117"/>
      <c r="C31" s="118"/>
      <c r="D31" s="118"/>
      <c r="E31" s="119"/>
    </row>
    <row r="32" spans="2:5" x14ac:dyDescent="0.25">
      <c r="B32" s="117"/>
      <c r="C32" s="118"/>
      <c r="D32" s="118"/>
      <c r="E32" s="119"/>
    </row>
    <row r="33" spans="2:5" x14ac:dyDescent="0.25">
      <c r="B33" s="117"/>
      <c r="C33" s="118"/>
      <c r="D33" s="118"/>
      <c r="E33" s="119"/>
    </row>
    <row r="34" spans="2:5" x14ac:dyDescent="0.25">
      <c r="B34" s="117"/>
      <c r="C34" s="118"/>
      <c r="D34" s="118"/>
      <c r="E34" s="119"/>
    </row>
    <row r="35" spans="2:5" x14ac:dyDescent="0.25">
      <c r="B35" s="117"/>
      <c r="C35" s="118"/>
      <c r="D35" s="118"/>
      <c r="E35" s="119"/>
    </row>
    <row r="36" spans="2:5" x14ac:dyDescent="0.25">
      <c r="B36" s="117"/>
      <c r="C36" s="118"/>
      <c r="D36" s="118"/>
      <c r="E36" s="119"/>
    </row>
    <row r="37" spans="2:5" x14ac:dyDescent="0.25">
      <c r="B37" s="117"/>
      <c r="C37" s="118"/>
      <c r="D37" s="118"/>
      <c r="E37" s="119"/>
    </row>
    <row r="38" spans="2:5" x14ac:dyDescent="0.25">
      <c r="B38" s="117"/>
      <c r="C38" s="118"/>
      <c r="D38" s="118"/>
      <c r="E38" s="119"/>
    </row>
    <row r="39" spans="2:5" x14ac:dyDescent="0.25">
      <c r="B39" s="117"/>
      <c r="C39" s="118"/>
      <c r="D39" s="118"/>
      <c r="E39" s="119"/>
    </row>
    <row r="40" spans="2:5" ht="15.75" thickBot="1" x14ac:dyDescent="0.3">
      <c r="B40" s="120"/>
      <c r="C40" s="121"/>
      <c r="D40" s="121"/>
      <c r="E40" s="122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C4" sqref="C4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30</v>
      </c>
      <c r="D5" s="17" t="s">
        <v>13</v>
      </c>
      <c r="F5" s="114">
        <v>8000</v>
      </c>
      <c r="G5" s="115">
        <v>25</v>
      </c>
      <c r="H5" s="109">
        <v>8000</v>
      </c>
      <c r="I5" s="107">
        <v>6</v>
      </c>
      <c r="Q5" s="13"/>
    </row>
    <row r="6" spans="1:17" x14ac:dyDescent="0.25">
      <c r="A6" s="20" t="s">
        <v>21</v>
      </c>
      <c r="B6" s="15" t="s">
        <v>22</v>
      </c>
      <c r="C6" s="16">
        <v>10000</v>
      </c>
      <c r="D6" s="17" t="s">
        <v>7</v>
      </c>
      <c r="F6" s="44">
        <v>16000</v>
      </c>
      <c r="G6" s="19">
        <v>8</v>
      </c>
      <c r="H6" s="18">
        <v>16000</v>
      </c>
      <c r="I6" s="108">
        <v>2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1.5</v>
      </c>
      <c r="D7" s="17" t="s">
        <v>7</v>
      </c>
      <c r="F7" s="44"/>
      <c r="G7" s="19"/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1.5</v>
      </c>
      <c r="D8" s="98" t="s">
        <v>13</v>
      </c>
      <c r="F8" s="44"/>
      <c r="G8" s="19"/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/>
      <c r="G9" s="19"/>
      <c r="H9" s="18"/>
      <c r="I9" s="108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/>
      <c r="G10" s="35"/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0.3</v>
      </c>
      <c r="D11" s="30"/>
      <c r="F11" s="44"/>
      <c r="G11" s="19"/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405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60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6.75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1400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1400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102000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102000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5.2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48"/>
      <c r="G23" s="48"/>
      <c r="H23" s="48"/>
      <c r="I23" s="48"/>
      <c r="J23" s="48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48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3.2380952380952377</v>
      </c>
      <c r="D25" s="30"/>
      <c r="F25" s="141"/>
      <c r="G25" s="142"/>
      <c r="H25" s="142"/>
      <c r="I25" s="143"/>
      <c r="J25" s="48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6.75</v>
      </c>
      <c r="D26" s="54" t="s">
        <v>34</v>
      </c>
      <c r="F26" s="144"/>
      <c r="G26" s="145"/>
      <c r="H26" s="145"/>
      <c r="I26" s="146"/>
      <c r="J26" s="48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3.2380952380952377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30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405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63" si="0">IF(A32&lt;=$C$21,$C$17*EXP(-A32/$C$19),$C$18*EXP(-(A32-$C$21)/$C$20))</f>
        <v>1670.1990732388711</v>
      </c>
      <c r="F32" s="70">
        <f>IF(A32&lt;=$C$21,IF($C$12*(1-$C$25*(EXP(A32/$C$19)-1))&gt;0,$C$12*(1-$C$25*(EXP(A32/$C$19)-1)),0),IF($C$29*(1-$C$27*(EXP((A32-$C$21)/$C$20)-1))&gt;0,$C$29*(1-$C$27*(EXP((A32-$C$21)/$C$20)-1)),0))</f>
        <v>617.15841290812295</v>
      </c>
      <c r="G32" s="71">
        <f t="shared" ref="G32:G63" si="1">IF(A32&lt;=$C$21,($C$5-$C$8)*(F32/$C$12)^(1/$C$11)+$C$8, ($C$28-$C$8)*(F32/$C$29)^(1/$C$11)+$C$8)</f>
        <v>117.55137606175234</v>
      </c>
      <c r="H32" s="72">
        <f t="shared" ref="H32:H63" si="2">A32-$C$6/2</f>
        <v>-23000</v>
      </c>
      <c r="I32" s="72">
        <f t="shared" ref="I32:I63" si="3">A32+$C$6/2</f>
        <v>-13000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1514.2247762747061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503.92694764922408</v>
      </c>
      <c r="G33" s="76">
        <f t="shared" si="1"/>
        <v>60.550021397403029</v>
      </c>
      <c r="H33" s="77">
        <f t="shared" si="2"/>
        <v>-13000</v>
      </c>
      <c r="I33" s="77">
        <f t="shared" si="3"/>
        <v>-3000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1499.4519693770733</v>
      </c>
      <c r="F34" s="75">
        <f t="shared" si="5"/>
        <v>491.98121499691399</v>
      </c>
      <c r="G34" s="76">
        <f t="shared" si="1"/>
        <v>56.011715750293227</v>
      </c>
      <c r="H34" s="77">
        <f t="shared" si="2"/>
        <v>-12000</v>
      </c>
      <c r="I34" s="77">
        <f t="shared" si="3"/>
        <v>-2000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1484.8232862760221</v>
      </c>
      <c r="F35" s="75">
        <f t="shared" si="5"/>
        <v>479.91779134460683</v>
      </c>
      <c r="G35" s="76">
        <f t="shared" si="1"/>
        <v>51.682344798276688</v>
      </c>
      <c r="H35" s="77">
        <f t="shared" si="2"/>
        <v>-11000</v>
      </c>
      <c r="I35" s="77">
        <f t="shared" si="3"/>
        <v>-1000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1470.3373208969399</v>
      </c>
      <c r="F36" s="75">
        <f t="shared" si="5"/>
        <v>467.73551718439472</v>
      </c>
      <c r="G36" s="76">
        <f t="shared" si="1"/>
        <v>47.56056695692218</v>
      </c>
      <c r="H36" s="77">
        <f t="shared" si="2"/>
        <v>-10000</v>
      </c>
      <c r="I36" s="77">
        <f t="shared" si="3"/>
        <v>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1455.9926808829048</v>
      </c>
      <c r="F37" s="75">
        <f t="shared" si="5"/>
        <v>455.43322158473774</v>
      </c>
      <c r="G37" s="76">
        <f t="shared" si="1"/>
        <v>43.644781457624951</v>
      </c>
      <c r="H37" s="77">
        <f t="shared" si="2"/>
        <v>-9000</v>
      </c>
      <c r="I37" s="77">
        <f t="shared" si="3"/>
        <v>1000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1441.7879874608582</v>
      </c>
      <c r="F38" s="75">
        <f t="shared" si="5"/>
        <v>443.00972207791813</v>
      </c>
      <c r="G38" s="76">
        <f t="shared" si="1"/>
        <v>39.933119810870089</v>
      </c>
      <c r="H38" s="77">
        <f t="shared" si="2"/>
        <v>-8000</v>
      </c>
      <c r="I38" s="77">
        <f t="shared" si="3"/>
        <v>2000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1427.7218753090767</v>
      </c>
      <c r="F39" s="75">
        <f t="shared" si="5"/>
        <v>430.46382454638325</v>
      </c>
      <c r="G39" s="76">
        <f t="shared" si="1"/>
        <v>36.423437329660793</v>
      </c>
      <c r="H39" s="77">
        <f t="shared" si="2"/>
        <v>-7000</v>
      </c>
      <c r="I39" s="77">
        <f t="shared" si="3"/>
        <v>3000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1413.7929924259449</v>
      </c>
      <c r="F40" s="75">
        <f t="shared" si="5"/>
        <v>417.79432310797029</v>
      </c>
      <c r="G40" s="76">
        <f t="shared" si="1"/>
        <v>33.113304751164719</v>
      </c>
      <c r="H40" s="77">
        <f t="shared" si="2"/>
        <v>-6000</v>
      </c>
      <c r="I40" s="77">
        <f t="shared" si="3"/>
        <v>4000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1400</v>
      </c>
      <c r="F41" s="75">
        <f t="shared" si="5"/>
        <v>405</v>
      </c>
      <c r="G41" s="76">
        <f t="shared" si="1"/>
        <v>30</v>
      </c>
      <c r="H41" s="77">
        <f t="shared" si="2"/>
        <v>-5000</v>
      </c>
      <c r="I41" s="77">
        <f t="shared" si="3"/>
        <v>5000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1386.3415722812517</v>
      </c>
      <c r="F42" s="75">
        <f t="shared" si="5"/>
        <v>392.07962546222717</v>
      </c>
      <c r="G42" s="76">
        <f t="shared" si="1"/>
        <v>27.080500142740142</v>
      </c>
      <c r="H42" s="77">
        <f t="shared" si="2"/>
        <v>-4000</v>
      </c>
      <c r="I42" s="77">
        <f t="shared" si="3"/>
        <v>6000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1372.8163964537521</v>
      </c>
      <c r="F43" s="75">
        <f t="shared" si="5"/>
        <v>379.03195761864043</v>
      </c>
      <c r="G43" s="76">
        <f t="shared" si="1"/>
        <v>24.351473590309187</v>
      </c>
      <c r="H43" s="77">
        <f t="shared" si="2"/>
        <v>-3000</v>
      </c>
      <c r="I43" s="77">
        <f t="shared" si="3"/>
        <v>7000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1359.4231725094121</v>
      </c>
      <c r="F44" s="75">
        <f t="shared" si="5"/>
        <v>365.85574235809418</v>
      </c>
      <c r="G44" s="76">
        <f t="shared" si="1"/>
        <v>21.809272613135398</v>
      </c>
      <c r="H44" s="77">
        <f t="shared" si="2"/>
        <v>-2000</v>
      </c>
      <c r="I44" s="77">
        <f t="shared" si="3"/>
        <v>8000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1346.1606131230469</v>
      </c>
      <c r="F45" s="75">
        <f t="shared" si="5"/>
        <v>352.54971321376871</v>
      </c>
      <c r="G45" s="76">
        <f t="shared" si="1"/>
        <v>19.449926243463818</v>
      </c>
      <c r="H45" s="77">
        <f t="shared" si="2"/>
        <v>-1000</v>
      </c>
      <c r="I45" s="77">
        <f t="shared" si="3"/>
        <v>9000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1333.0274435286419</v>
      </c>
      <c r="F46" s="75">
        <f t="shared" si="5"/>
        <v>339.112591241438</v>
      </c>
      <c r="G46" s="76">
        <f t="shared" si="1"/>
        <v>17.269133650356586</v>
      </c>
      <c r="H46" s="77">
        <f t="shared" si="2"/>
        <v>0</v>
      </c>
      <c r="I46" s="77">
        <f t="shared" si="3"/>
        <v>10000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1320.022401396825</v>
      </c>
      <c r="F47" s="75">
        <f t="shared" si="5"/>
        <v>325.54308489654244</v>
      </c>
      <c r="G47" s="76">
        <f t="shared" si="1"/>
        <v>15.262258085996338</v>
      </c>
      <c r="H47" s="77">
        <f t="shared" si="2"/>
        <v>1000</v>
      </c>
      <c r="I47" s="77">
        <f t="shared" si="3"/>
        <v>11000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1307.1442367135342</v>
      </c>
      <c r="F48" s="75">
        <f t="shared" si="5"/>
        <v>311.83988991004765</v>
      </c>
      <c r="G48" s="76">
        <f t="shared" si="1"/>
        <v>13.424321517380033</v>
      </c>
      <c r="H48" s="77">
        <f t="shared" si="2"/>
        <v>2000</v>
      </c>
      <c r="I48" s="77">
        <f t="shared" si="3"/>
        <v>12000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1294.3917116598698</v>
      </c>
      <c r="F49" s="75">
        <f t="shared" si="5"/>
        <v>298.00168916308144</v>
      </c>
      <c r="G49" s="76">
        <f t="shared" si="1"/>
        <v>11.750000075930112</v>
      </c>
      <c r="H49" s="77">
        <f t="shared" si="2"/>
        <v>3000</v>
      </c>
      <c r="I49" s="77">
        <f t="shared" si="3"/>
        <v>13000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1281.7636004931173</v>
      </c>
      <c r="F50" s="75">
        <f t="shared" si="5"/>
        <v>284.02715256033559</v>
      </c>
      <c r="G50" s="76">
        <f t="shared" si="1"/>
        <v>10.233620479692171</v>
      </c>
      <c r="H50" s="77">
        <f t="shared" si="2"/>
        <v>4000</v>
      </c>
      <c r="I50" s="77">
        <f t="shared" si="3"/>
        <v>14000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1269.2586894289332</v>
      </c>
      <c r="F51" s="75">
        <f t="shared" si="5"/>
        <v>269.91493690221989</v>
      </c>
      <c r="G51" s="76">
        <f t="shared" si="1"/>
        <v>8.8691576096180693</v>
      </c>
      <c r="H51" s="77">
        <f t="shared" si="2"/>
        <v>5000</v>
      </c>
      <c r="I51" s="77">
        <f t="shared" si="3"/>
        <v>15000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1256.8757765246773</v>
      </c>
      <c r="F52" s="75">
        <f t="shared" si="5"/>
        <v>255.663685755757</v>
      </c>
      <c r="G52" s="76">
        <f t="shared" si="1"/>
        <v>7.6502334542649386</v>
      </c>
      <c r="H52" s="77">
        <f t="shared" si="2"/>
        <v>6000</v>
      </c>
      <c r="I52" s="77">
        <f t="shared" si="3"/>
        <v>16000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1244.6136715638859</v>
      </c>
      <c r="F53" s="75">
        <f t="shared" si="5"/>
        <v>241.27202932420616</v>
      </c>
      <c r="G53" s="76">
        <f t="shared" si="1"/>
        <v>6.5701176778598747</v>
      </c>
      <c r="H53" s="77">
        <f t="shared" si="2"/>
        <v>7000</v>
      </c>
      <c r="I53" s="77">
        <f t="shared" si="3"/>
        <v>17000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1232.4711959418707</v>
      </c>
      <c r="F54" s="75">
        <f t="shared" si="5"/>
        <v>226.73858431540029</v>
      </c>
      <c r="G54" s="76">
        <f t="shared" si="1"/>
        <v>5.6217301175600589</v>
      </c>
      <c r="H54" s="77">
        <f t="shared" si="2"/>
        <v>8000</v>
      </c>
      <c r="I54" s="77">
        <f t="shared" si="3"/>
        <v>18000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1220.447182552434</v>
      </c>
      <c r="F55" s="75">
        <f t="shared" si="5"/>
        <v>212.06195380878779</v>
      </c>
      <c r="G55" s="76">
        <f t="shared" si="1"/>
        <v>4.7976455803625395</v>
      </c>
      <c r="H55" s="77">
        <f t="shared" si="2"/>
        <v>9000</v>
      </c>
      <c r="I55" s="77">
        <f t="shared" si="3"/>
        <v>19000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1208.5404756756895</v>
      </c>
      <c r="F56" s="75">
        <f t="shared" si="5"/>
        <v>197.24072712116356</v>
      </c>
      <c r="G56" s="76">
        <f t="shared" si="1"/>
        <v>4.0901013934982746</v>
      </c>
      <c r="H56" s="77">
        <f t="shared" si="2"/>
        <v>10000</v>
      </c>
      <c r="I56" s="77">
        <f t="shared" si="3"/>
        <v>20000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1196.7499308669767</v>
      </c>
      <c r="F57" s="75">
        <f t="shared" si="5"/>
        <v>182.27347967107835</v>
      </c>
      <c r="G57" s="76">
        <f t="shared" si="1"/>
        <v>3.491008271668206</v>
      </c>
      <c r="H57" s="77">
        <f t="shared" si="2"/>
        <v>11000</v>
      </c>
      <c r="I57" s="77">
        <f t="shared" si="3"/>
        <v>21000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1185.0744148468598</v>
      </c>
      <c r="F58" s="75">
        <f t="shared" si="5"/>
        <v>167.15877284191015</v>
      </c>
      <c r="G58" s="76">
        <f t="shared" si="1"/>
        <v>2.9919652113202728</v>
      </c>
      <c r="H58" s="77">
        <f t="shared" si="2"/>
        <v>12000</v>
      </c>
      <c r="I58" s="77">
        <f t="shared" si="3"/>
        <v>22000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1173.5128053921999</v>
      </c>
      <c r="F59" s="75">
        <f t="shared" si="5"/>
        <v>151.89515384358816</v>
      </c>
      <c r="G59" s="76">
        <f t="shared" si="1"/>
        <v>2.5842793237623303</v>
      </c>
      <c r="H59" s="77">
        <f t="shared" si="2"/>
        <v>13000</v>
      </c>
      <c r="I59" s="77">
        <f t="shared" si="3"/>
        <v>23000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1162.0639912282893</v>
      </c>
      <c r="F60" s="75">
        <f t="shared" si="5"/>
        <v>136.48115557295438</v>
      </c>
      <c r="G60" s="76">
        <f t="shared" si="1"/>
        <v>2.2589918034409102</v>
      </c>
      <c r="H60" s="77">
        <f t="shared" si="2"/>
        <v>14000</v>
      </c>
      <c r="I60" s="77">
        <f t="shared" si="3"/>
        <v>24000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1150.7268719220381</v>
      </c>
      <c r="F61" s="75">
        <f t="shared" si="5"/>
        <v>120.91529647274899</v>
      </c>
      <c r="G61" s="76">
        <f t="shared" si="1"/>
        <v>2.006911642677256</v>
      </c>
      <c r="H61" s="77">
        <f t="shared" si="2"/>
        <v>15000</v>
      </c>
      <c r="I61" s="77">
        <f t="shared" si="3"/>
        <v>25000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1139.5003577762034</v>
      </c>
      <c r="F62" s="75">
        <f t="shared" si="5"/>
        <v>105.1960803892062</v>
      </c>
      <c r="G62" s="76">
        <f t="shared" si="1"/>
        <v>1.8186593336014074</v>
      </c>
      <c r="H62" s="77">
        <f t="shared" si="2"/>
        <v>16000</v>
      </c>
      <c r="I62" s="77">
        <f t="shared" si="3"/>
        <v>26000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1128.3833697246503</v>
      </c>
      <c r="F63" s="75">
        <f t="shared" si="5"/>
        <v>89.321996428247544</v>
      </c>
      <c r="G63" s="76">
        <f t="shared" si="1"/>
        <v>1.6847237999709812</v>
      </c>
      <c r="H63" s="77">
        <f t="shared" si="2"/>
        <v>17000</v>
      </c>
      <c r="I63" s="77">
        <f t="shared" si="3"/>
        <v>27000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ref="E64:E95" si="7">IF(A64&lt;=$C$21,$C$17*EXP(-A64/$C$19),$C$18*EXP(-(A64-$C$21)/$C$20))</f>
        <v>1117.3748392286348</v>
      </c>
      <c r="F64" s="75">
        <f t="shared" si="5"/>
        <v>73.291518810258907</v>
      </c>
      <c r="G64" s="76">
        <f t="shared" ref="G64:G95" si="8">IF(A64&lt;=$C$21,($C$5-$C$8)*(F64/$C$12)^(1/$C$11)+$C$8, ($C$28-$C$8)*(F64/$C$29)^(1/$C$11)+$C$8)</f>
        <v>1.5955374960566533</v>
      </c>
      <c r="H64" s="77">
        <f t="shared" ref="H64:H95" si="9">A64-$C$6/2</f>
        <v>18000</v>
      </c>
      <c r="I64" s="77">
        <f t="shared" ref="I64:I95" si="10">A64+$C$6/2</f>
        <v>28000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7"/>
        <v>1106.4737081740975</v>
      </c>
      <c r="F65" s="75">
        <f t="shared" si="5"/>
        <v>57.103106723434905</v>
      </c>
      <c r="G65" s="76">
        <f t="shared" si="8"/>
        <v>1.5415777106252431</v>
      </c>
      <c r="H65" s="77">
        <f t="shared" si="9"/>
        <v>19000</v>
      </c>
      <c r="I65" s="77">
        <f t="shared" si="10"/>
        <v>29000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7"/>
        <v>1095.678928769961</v>
      </c>
      <c r="F66" s="75">
        <f t="shared" si="5"/>
        <v>40.755204175681328</v>
      </c>
      <c r="G66" s="76">
        <f t="shared" si="8"/>
        <v>1.5135084346664638</v>
      </c>
      <c r="H66" s="77">
        <f t="shared" si="9"/>
        <v>20000</v>
      </c>
      <c r="I66" s="77">
        <f t="shared" si="10"/>
        <v>30000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7"/>
        <v>1084.9894634474181</v>
      </c>
      <c r="F67" s="75">
        <f t="shared" si="5"/>
        <v>24.246239845055303</v>
      </c>
      <c r="G67" s="76">
        <f t="shared" si="8"/>
        <v>1.5023922658406725</v>
      </c>
      <c r="H67" s="77">
        <f t="shared" si="9"/>
        <v>21000</v>
      </c>
      <c r="I67" s="77">
        <f t="shared" si="10"/>
        <v>31000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7"/>
        <v>1074.4042847602036</v>
      </c>
      <c r="F68" s="75">
        <f t="shared" si="5"/>
        <v>7.5746269287346744</v>
      </c>
      <c r="G68" s="76">
        <f t="shared" si="8"/>
        <v>1.500049491688896</v>
      </c>
      <c r="H68" s="77">
        <f t="shared" si="9"/>
        <v>22000</v>
      </c>
      <c r="I68" s="77">
        <f t="shared" si="10"/>
        <v>32000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7"/>
        <v>1063.9223752858388</v>
      </c>
      <c r="F69" s="75">
        <f t="shared" si="5"/>
        <v>0</v>
      </c>
      <c r="G69" s="76">
        <f t="shared" si="8"/>
        <v>1.5</v>
      </c>
      <c r="H69" s="77">
        <f t="shared" si="9"/>
        <v>23000</v>
      </c>
      <c r="I69" s="77">
        <f t="shared" si="10"/>
        <v>33000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7"/>
        <v>1053.5427275278385</v>
      </c>
      <c r="F70" s="75">
        <f t="shared" si="5"/>
        <v>0</v>
      </c>
      <c r="G70" s="76">
        <f t="shared" si="8"/>
        <v>1.5</v>
      </c>
      <c r="H70" s="77">
        <f t="shared" si="9"/>
        <v>24000</v>
      </c>
      <c r="I70" s="77">
        <f t="shared" si="10"/>
        <v>34000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7"/>
        <v>1043.2643438188727</v>
      </c>
      <c r="F71" s="75">
        <f t="shared" si="5"/>
        <v>0</v>
      </c>
      <c r="G71" s="76">
        <f t="shared" si="8"/>
        <v>1.5</v>
      </c>
      <c r="H71" s="77">
        <f t="shared" si="9"/>
        <v>25000</v>
      </c>
      <c r="I71" s="77">
        <f t="shared" si="10"/>
        <v>35000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7"/>
        <v>1033.0862362248747</v>
      </c>
      <c r="F72" s="75">
        <f t="shared" si="5"/>
        <v>0</v>
      </c>
      <c r="G72" s="76">
        <f t="shared" si="8"/>
        <v>1.5</v>
      </c>
      <c r="H72" s="77">
        <f t="shared" si="9"/>
        <v>26000</v>
      </c>
      <c r="I72" s="77">
        <f t="shared" si="10"/>
        <v>36000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7"/>
        <v>1023.007426450081</v>
      </c>
      <c r="F73" s="75">
        <f t="shared" si="5"/>
        <v>0</v>
      </c>
      <c r="G73" s="76">
        <f t="shared" si="8"/>
        <v>1.5</v>
      </c>
      <c r="H73" s="77">
        <f t="shared" si="9"/>
        <v>27000</v>
      </c>
      <c r="I73" s="77">
        <f t="shared" si="10"/>
        <v>37000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7"/>
        <v>1013.0269457430014</v>
      </c>
      <c r="F74" s="75">
        <f t="shared" si="5"/>
        <v>0</v>
      </c>
      <c r="G74" s="76">
        <f t="shared" si="8"/>
        <v>1.5</v>
      </c>
      <c r="H74" s="77">
        <f t="shared" si="9"/>
        <v>28000</v>
      </c>
      <c r="I74" s="77">
        <f t="shared" si="10"/>
        <v>38000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7"/>
        <v>1003.143834803305</v>
      </c>
      <c r="F75" s="75">
        <f t="shared" si="5"/>
        <v>0</v>
      </c>
      <c r="G75" s="76">
        <f t="shared" si="8"/>
        <v>1.5</v>
      </c>
      <c r="H75" s="77">
        <f t="shared" si="9"/>
        <v>29000</v>
      </c>
      <c r="I75" s="77">
        <f t="shared" si="10"/>
        <v>39000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7"/>
        <v>993.35714368961283</v>
      </c>
      <c r="F76" s="75">
        <f t="shared" si="5"/>
        <v>0</v>
      </c>
      <c r="G76" s="76">
        <f t="shared" si="8"/>
        <v>1.5</v>
      </c>
      <c r="H76" s="77">
        <f t="shared" si="9"/>
        <v>30000</v>
      </c>
      <c r="I76" s="77">
        <f t="shared" si="10"/>
        <v>40000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7"/>
        <v>983.66593172819375</v>
      </c>
      <c r="F77" s="75">
        <f t="shared" si="5"/>
        <v>0</v>
      </c>
      <c r="G77" s="76">
        <f t="shared" si="8"/>
        <v>1.5</v>
      </c>
      <c r="H77" s="77">
        <f t="shared" si="9"/>
        <v>31000</v>
      </c>
      <c r="I77" s="77">
        <f t="shared" si="10"/>
        <v>41000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7"/>
        <v>974.06926742254745</v>
      </c>
      <c r="F78" s="75">
        <f t="shared" si="5"/>
        <v>0</v>
      </c>
      <c r="G78" s="76">
        <f t="shared" si="8"/>
        <v>1.5</v>
      </c>
      <c r="H78" s="77">
        <f t="shared" si="9"/>
        <v>32000</v>
      </c>
      <c r="I78" s="77">
        <f t="shared" si="10"/>
        <v>42000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7"/>
        <v>964.56622836387237</v>
      </c>
      <c r="F79" s="75">
        <f t="shared" si="5"/>
        <v>0</v>
      </c>
      <c r="G79" s="76">
        <f t="shared" si="8"/>
        <v>1.5</v>
      </c>
      <c r="H79" s="77">
        <f t="shared" si="9"/>
        <v>33000</v>
      </c>
      <c r="I79" s="77">
        <f t="shared" si="10"/>
        <v>43000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7"/>
        <v>955.1559011424057</v>
      </c>
      <c r="F80" s="75">
        <f t="shared" si="5"/>
        <v>0</v>
      </c>
      <c r="G80" s="76">
        <f t="shared" si="8"/>
        <v>1.5</v>
      </c>
      <c r="H80" s="77">
        <f t="shared" si="9"/>
        <v>34000</v>
      </c>
      <c r="I80" s="77">
        <f t="shared" si="10"/>
        <v>44000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7"/>
        <v>945.83738125962748</v>
      </c>
      <c r="F81" s="75">
        <f t="shared" si="5"/>
        <v>0</v>
      </c>
      <c r="G81" s="76">
        <f t="shared" si="8"/>
        <v>1.5</v>
      </c>
      <c r="H81" s="77">
        <f t="shared" si="9"/>
        <v>35000</v>
      </c>
      <c r="I81" s="77">
        <f t="shared" si="10"/>
        <v>45000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7"/>
        <v>936.60977304132393</v>
      </c>
      <c r="F82" s="75">
        <f t="shared" si="5"/>
        <v>0</v>
      </c>
      <c r="G82" s="76">
        <f t="shared" si="8"/>
        <v>1.5</v>
      </c>
      <c r="H82" s="77">
        <f t="shared" si="9"/>
        <v>36000</v>
      </c>
      <c r="I82" s="77">
        <f t="shared" si="10"/>
        <v>46000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7"/>
        <v>927.47218955149674</v>
      </c>
      <c r="F83" s="75">
        <f t="shared" si="5"/>
        <v>0</v>
      </c>
      <c r="G83" s="76">
        <f t="shared" si="8"/>
        <v>1.5</v>
      </c>
      <c r="H83" s="77">
        <f t="shared" si="9"/>
        <v>37000</v>
      </c>
      <c r="I83" s="77">
        <f t="shared" si="10"/>
        <v>47000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7"/>
        <v>918.42375250711223</v>
      </c>
      <c r="F84" s="75">
        <f t="shared" si="5"/>
        <v>0</v>
      </c>
      <c r="G84" s="76">
        <f t="shared" si="8"/>
        <v>1.5</v>
      </c>
      <c r="H84" s="77">
        <f t="shared" si="9"/>
        <v>38000</v>
      </c>
      <c r="I84" s="77">
        <f t="shared" si="10"/>
        <v>48000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7"/>
        <v>909.46359219368355</v>
      </c>
      <c r="F85" s="75">
        <f t="shared" si="5"/>
        <v>0</v>
      </c>
      <c r="G85" s="76">
        <f t="shared" si="8"/>
        <v>1.5</v>
      </c>
      <c r="H85" s="77">
        <f t="shared" si="9"/>
        <v>39000</v>
      </c>
      <c r="I85" s="77">
        <f t="shared" si="10"/>
        <v>49000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7"/>
        <v>900.59084738167599</v>
      </c>
      <c r="F86" s="75">
        <f t="shared" si="5"/>
        <v>0</v>
      </c>
      <c r="G86" s="76">
        <f t="shared" si="8"/>
        <v>1.5</v>
      </c>
      <c r="H86" s="77">
        <f t="shared" si="9"/>
        <v>40000</v>
      </c>
      <c r="I86" s="77">
        <f t="shared" si="10"/>
        <v>50000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7"/>
        <v>891.80466524372684</v>
      </c>
      <c r="F87" s="75">
        <f t="shared" si="5"/>
        <v>0</v>
      </c>
      <c r="G87" s="76">
        <f t="shared" si="8"/>
        <v>1.5</v>
      </c>
      <c r="H87" s="77">
        <f t="shared" si="9"/>
        <v>41000</v>
      </c>
      <c r="I87" s="77">
        <f t="shared" si="10"/>
        <v>51000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7"/>
        <v>883.10420127267412</v>
      </c>
      <c r="F88" s="75">
        <f t="shared" si="5"/>
        <v>0</v>
      </c>
      <c r="G88" s="76">
        <f t="shared" si="8"/>
        <v>1.5</v>
      </c>
      <c r="H88" s="77">
        <f t="shared" si="9"/>
        <v>42000</v>
      </c>
      <c r="I88" s="77">
        <f t="shared" si="10"/>
        <v>52000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7"/>
        <v>874.48861920038416</v>
      </c>
      <c r="F89" s="75">
        <f t="shared" si="5"/>
        <v>0</v>
      </c>
      <c r="G89" s="76">
        <f t="shared" si="8"/>
        <v>1.5</v>
      </c>
      <c r="H89" s="77">
        <f t="shared" si="9"/>
        <v>43000</v>
      </c>
      <c r="I89" s="77">
        <f t="shared" si="10"/>
        <v>53000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7"/>
        <v>865.9570909173724</v>
      </c>
      <c r="F90" s="75">
        <f t="shared" si="5"/>
        <v>0</v>
      </c>
      <c r="G90" s="76">
        <f t="shared" si="8"/>
        <v>1.5</v>
      </c>
      <c r="H90" s="77">
        <f t="shared" si="9"/>
        <v>44000</v>
      </c>
      <c r="I90" s="77">
        <f t="shared" si="10"/>
        <v>54000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7"/>
        <v>857.50879639320647</v>
      </c>
      <c r="F91" s="75">
        <f t="shared" si="5"/>
        <v>0</v>
      </c>
      <c r="G91" s="76">
        <f t="shared" si="8"/>
        <v>1.5</v>
      </c>
      <c r="H91" s="77">
        <f t="shared" si="9"/>
        <v>45000</v>
      </c>
      <c r="I91" s="77">
        <f t="shared" si="10"/>
        <v>55000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7"/>
        <v>849.14292359768683</v>
      </c>
      <c r="F92" s="75">
        <f t="shared" si="5"/>
        <v>0</v>
      </c>
      <c r="G92" s="76">
        <f t="shared" si="8"/>
        <v>1.5</v>
      </c>
      <c r="H92" s="77">
        <f t="shared" si="9"/>
        <v>46000</v>
      </c>
      <c r="I92" s="77">
        <f t="shared" si="10"/>
        <v>56000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7"/>
        <v>840.85866842279722</v>
      </c>
      <c r="F93" s="75">
        <f t="shared" si="5"/>
        <v>0</v>
      </c>
      <c r="G93" s="76">
        <f t="shared" si="8"/>
        <v>1.5</v>
      </c>
      <c r="H93" s="77">
        <f t="shared" si="9"/>
        <v>47000</v>
      </c>
      <c r="I93" s="77">
        <f t="shared" si="10"/>
        <v>57000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7"/>
        <v>832.65523460541442</v>
      </c>
      <c r="F94" s="75">
        <f t="shared" si="5"/>
        <v>0</v>
      </c>
      <c r="G94" s="76">
        <f t="shared" si="8"/>
        <v>1.5</v>
      </c>
      <c r="H94" s="77">
        <f t="shared" si="9"/>
        <v>48000</v>
      </c>
      <c r="I94" s="77">
        <f t="shared" si="10"/>
        <v>58000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7"/>
        <v>824.53183365077484</v>
      </c>
      <c r="F95" s="75">
        <f t="shared" si="5"/>
        <v>0</v>
      </c>
      <c r="G95" s="76">
        <f t="shared" si="8"/>
        <v>1.5</v>
      </c>
      <c r="H95" s="77">
        <f t="shared" si="9"/>
        <v>49000</v>
      </c>
      <c r="I95" s="77">
        <f t="shared" si="10"/>
        <v>59000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27" si="11">IF(A96&lt;=$C$21,$C$17*EXP(-A96/$C$19),$C$18*EXP(-(A96-$C$21)/$C$20))</f>
        <v>816.48768475668476</v>
      </c>
      <c r="F96" s="75">
        <f t="shared" si="5"/>
        <v>0</v>
      </c>
      <c r="G96" s="76">
        <f t="shared" ref="G96:G127" si="12">IF(A96&lt;=$C$21,($C$5-$C$8)*(F96/$C$12)^(1/$C$11)+$C$8, ($C$28-$C$8)*(F96/$C$29)^(1/$C$11)+$C$8)</f>
        <v>1.5</v>
      </c>
      <c r="H96" s="77">
        <f t="shared" ref="H96:H127" si="13">A96-$C$6/2</f>
        <v>50000</v>
      </c>
      <c r="I96" s="77">
        <f t="shared" ref="I96:I127" si="14">A96+$C$6/2</f>
        <v>60000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11"/>
        <v>808.52201473847219</v>
      </c>
      <c r="F97" s="75">
        <f t="shared" ref="F97:F160" si="15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12"/>
        <v>1.5</v>
      </c>
      <c r="H97" s="77">
        <f t="shared" si="13"/>
        <v>51000</v>
      </c>
      <c r="I97" s="77">
        <f t="shared" si="14"/>
        <v>61000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11"/>
        <v>800.63405795467077</v>
      </c>
      <c r="F98" s="75">
        <f t="shared" si="15"/>
        <v>0</v>
      </c>
      <c r="G98" s="76">
        <f t="shared" si="12"/>
        <v>1.5</v>
      </c>
      <c r="H98" s="77">
        <f t="shared" si="13"/>
        <v>52000</v>
      </c>
      <c r="I98" s="77">
        <f t="shared" si="14"/>
        <v>62000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11"/>
        <v>792.82305623342654</v>
      </c>
      <c r="F99" s="75">
        <f t="shared" si="15"/>
        <v>0</v>
      </c>
      <c r="G99" s="76">
        <f t="shared" si="12"/>
        <v>1.5</v>
      </c>
      <c r="H99" s="77">
        <f t="shared" si="13"/>
        <v>53000</v>
      </c>
      <c r="I99" s="77">
        <f t="shared" si="14"/>
        <v>63000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11"/>
        <v>785.08825879962546</v>
      </c>
      <c r="F100" s="75">
        <f t="shared" si="15"/>
        <v>0</v>
      </c>
      <c r="G100" s="76">
        <f t="shared" si="12"/>
        <v>1.5</v>
      </c>
      <c r="H100" s="77">
        <f t="shared" si="13"/>
        <v>54000</v>
      </c>
      <c r="I100" s="77">
        <f t="shared" si="14"/>
        <v>64000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11"/>
        <v>777.42892220273075</v>
      </c>
      <c r="F101" s="75">
        <f t="shared" si="15"/>
        <v>0</v>
      </c>
      <c r="G101" s="76">
        <f t="shared" si="12"/>
        <v>1.5</v>
      </c>
      <c r="H101" s="77">
        <f t="shared" si="13"/>
        <v>55000</v>
      </c>
      <c r="I101" s="77">
        <f t="shared" si="14"/>
        <v>65000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11"/>
        <v>769.8443102453233</v>
      </c>
      <c r="F102" s="75">
        <f t="shared" si="15"/>
        <v>0</v>
      </c>
      <c r="G102" s="76">
        <f t="shared" si="12"/>
        <v>1.5</v>
      </c>
      <c r="H102" s="77">
        <f t="shared" si="13"/>
        <v>56000</v>
      </c>
      <c r="I102" s="77">
        <f t="shared" si="14"/>
        <v>66000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11"/>
        <v>762.333693912341</v>
      </c>
      <c r="F103" s="75">
        <f t="shared" si="15"/>
        <v>0</v>
      </c>
      <c r="G103" s="76">
        <f t="shared" si="12"/>
        <v>1.5</v>
      </c>
      <c r="H103" s="77">
        <f t="shared" si="13"/>
        <v>57000</v>
      </c>
      <c r="I103" s="77">
        <f t="shared" si="14"/>
        <v>67000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11"/>
        <v>754.89635130100658</v>
      </c>
      <c r="F104" s="75">
        <f t="shared" si="15"/>
        <v>0</v>
      </c>
      <c r="G104" s="76">
        <f t="shared" si="12"/>
        <v>1.5</v>
      </c>
      <c r="H104" s="77">
        <f t="shared" si="13"/>
        <v>58000</v>
      </c>
      <c r="I104" s="77">
        <f t="shared" si="14"/>
        <v>68000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11"/>
        <v>747.53156755144119</v>
      </c>
      <c r="F105" s="75">
        <f t="shared" si="15"/>
        <v>0</v>
      </c>
      <c r="G105" s="76">
        <f t="shared" si="12"/>
        <v>1.5</v>
      </c>
      <c r="H105" s="77">
        <f t="shared" si="13"/>
        <v>59000</v>
      </c>
      <c r="I105" s="77">
        <f t="shared" si="14"/>
        <v>69000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11"/>
        <v>740.2386347779526</v>
      </c>
      <c r="F106" s="75">
        <f t="shared" si="15"/>
        <v>0</v>
      </c>
      <c r="G106" s="76">
        <f t="shared" si="12"/>
        <v>1.5</v>
      </c>
      <c r="H106" s="77">
        <f t="shared" si="13"/>
        <v>60000</v>
      </c>
      <c r="I106" s="77">
        <f t="shared" si="14"/>
        <v>70000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11"/>
        <v>733.01685200099564</v>
      </c>
      <c r="F107" s="75">
        <f t="shared" si="15"/>
        <v>0</v>
      </c>
      <c r="G107" s="76">
        <f t="shared" si="12"/>
        <v>1.5</v>
      </c>
      <c r="H107" s="77">
        <f t="shared" si="13"/>
        <v>61000</v>
      </c>
      <c r="I107" s="77">
        <f t="shared" si="14"/>
        <v>71000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6">A107+$C$4</f>
        <v>67000</v>
      </c>
      <c r="B108" s="65"/>
      <c r="C108" s="79"/>
      <c r="D108" s="73"/>
      <c r="E108" s="74">
        <f t="shared" si="11"/>
        <v>725.8655250797957</v>
      </c>
      <c r="F108" s="75">
        <f t="shared" si="15"/>
        <v>0</v>
      </c>
      <c r="G108" s="76">
        <f t="shared" si="12"/>
        <v>1.5</v>
      </c>
      <c r="H108" s="77">
        <f t="shared" si="13"/>
        <v>62000</v>
      </c>
      <c r="I108" s="77">
        <f t="shared" si="14"/>
        <v>72000</v>
      </c>
      <c r="T108" s="78"/>
      <c r="U108" s="78"/>
      <c r="V108" s="78"/>
      <c r="W108" s="78"/>
      <c r="X108" s="78"/>
    </row>
    <row r="109" spans="1:24" x14ac:dyDescent="0.25">
      <c r="A109" s="111">
        <f t="shared" si="16"/>
        <v>68000</v>
      </c>
      <c r="B109" s="65"/>
      <c r="C109" s="79"/>
      <c r="D109" s="73"/>
      <c r="E109" s="74">
        <f t="shared" si="11"/>
        <v>718.78396664562888</v>
      </c>
      <c r="F109" s="75">
        <f t="shared" si="15"/>
        <v>0</v>
      </c>
      <c r="G109" s="76">
        <f t="shared" si="12"/>
        <v>1.5</v>
      </c>
      <c r="H109" s="77">
        <f t="shared" si="13"/>
        <v>63000</v>
      </c>
      <c r="I109" s="77">
        <f t="shared" si="14"/>
        <v>73000</v>
      </c>
      <c r="T109" s="78"/>
      <c r="U109" s="78"/>
      <c r="V109" s="78"/>
      <c r="W109" s="78"/>
      <c r="X109" s="78"/>
    </row>
    <row r="110" spans="1:24" x14ac:dyDescent="0.25">
      <c r="A110" s="111">
        <f t="shared" si="16"/>
        <v>69000</v>
      </c>
      <c r="B110" s="65"/>
      <c r="C110" s="79"/>
      <c r="D110" s="73"/>
      <c r="E110" s="74">
        <f t="shared" si="11"/>
        <v>711.77149603575413</v>
      </c>
      <c r="F110" s="75">
        <f t="shared" si="15"/>
        <v>0</v>
      </c>
      <c r="G110" s="76">
        <f t="shared" si="12"/>
        <v>1.5</v>
      </c>
      <c r="H110" s="77">
        <f t="shared" si="13"/>
        <v>64000</v>
      </c>
      <c r="I110" s="77">
        <f t="shared" si="14"/>
        <v>74000</v>
      </c>
      <c r="T110" s="78"/>
      <c r="U110" s="78"/>
      <c r="V110" s="78"/>
      <c r="W110" s="78"/>
      <c r="X110" s="78"/>
    </row>
    <row r="111" spans="1:24" x14ac:dyDescent="0.25">
      <c r="A111" s="111">
        <f t="shared" si="16"/>
        <v>70000</v>
      </c>
      <c r="B111" s="65"/>
      <c r="C111" s="79"/>
      <c r="D111" s="73"/>
      <c r="E111" s="74">
        <f t="shared" si="11"/>
        <v>704.82743922799011</v>
      </c>
      <c r="F111" s="75">
        <f t="shared" si="15"/>
        <v>0</v>
      </c>
      <c r="G111" s="76">
        <f t="shared" si="12"/>
        <v>1.5</v>
      </c>
      <c r="H111" s="77">
        <f t="shared" si="13"/>
        <v>65000</v>
      </c>
      <c r="I111" s="77">
        <f t="shared" si="14"/>
        <v>75000</v>
      </c>
      <c r="T111" s="78"/>
      <c r="U111" s="78"/>
      <c r="V111" s="78"/>
      <c r="W111" s="78"/>
      <c r="X111" s="78"/>
    </row>
    <row r="112" spans="1:24" x14ac:dyDescent="0.25">
      <c r="A112" s="111">
        <f t="shared" si="16"/>
        <v>71000</v>
      </c>
      <c r="B112" s="65"/>
      <c r="C112" s="79"/>
      <c r="D112" s="73"/>
      <c r="E112" s="74">
        <f t="shared" si="11"/>
        <v>697.95112877592874</v>
      </c>
      <c r="F112" s="75">
        <f t="shared" si="15"/>
        <v>0</v>
      </c>
      <c r="G112" s="76">
        <f t="shared" si="12"/>
        <v>1.5</v>
      </c>
      <c r="H112" s="77">
        <f t="shared" si="13"/>
        <v>66000</v>
      </c>
      <c r="I112" s="77">
        <f t="shared" si="14"/>
        <v>76000</v>
      </c>
      <c r="T112" s="78"/>
      <c r="U112" s="78"/>
      <c r="V112" s="78"/>
      <c r="W112" s="78"/>
      <c r="X112" s="78"/>
    </row>
    <row r="113" spans="1:24" x14ac:dyDescent="0.25">
      <c r="A113" s="111">
        <f t="shared" si="16"/>
        <v>72000</v>
      </c>
      <c r="B113" s="65"/>
      <c r="C113" s="79"/>
      <c r="D113" s="73"/>
      <c r="E113" s="74">
        <f t="shared" si="11"/>
        <v>691.14190374478244</v>
      </c>
      <c r="F113" s="75">
        <f t="shared" si="15"/>
        <v>0</v>
      </c>
      <c r="G113" s="76">
        <f t="shared" si="12"/>
        <v>1.5</v>
      </c>
      <c r="H113" s="77">
        <f t="shared" si="13"/>
        <v>67000</v>
      </c>
      <c r="I113" s="77">
        <f t="shared" si="14"/>
        <v>77000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6"/>
        <v>73000</v>
      </c>
      <c r="B114" s="65"/>
      <c r="C114" s="79"/>
      <c r="D114" s="73"/>
      <c r="E114" s="74">
        <f t="shared" si="11"/>
        <v>684.39910964785656</v>
      </c>
      <c r="F114" s="75">
        <f t="shared" si="15"/>
        <v>0</v>
      </c>
      <c r="G114" s="76">
        <f t="shared" si="12"/>
        <v>1.5</v>
      </c>
      <c r="H114" s="77">
        <f t="shared" si="13"/>
        <v>68000</v>
      </c>
      <c r="I114" s="77">
        <f t="shared" si="14"/>
        <v>78000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6"/>
        <v>74000</v>
      </c>
      <c r="B115" s="65"/>
      <c r="C115" s="79"/>
      <c r="D115" s="73"/>
      <c r="E115" s="74">
        <f t="shared" si="11"/>
        <v>677.72209838364165</v>
      </c>
      <c r="F115" s="75">
        <f t="shared" si="15"/>
        <v>0</v>
      </c>
      <c r="G115" s="76">
        <f t="shared" si="12"/>
        <v>1.5</v>
      </c>
      <c r="H115" s="77">
        <f t="shared" si="13"/>
        <v>69000</v>
      </c>
      <c r="I115" s="77">
        <f t="shared" si="14"/>
        <v>79000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6"/>
        <v>75000</v>
      </c>
      <c r="B116" s="65"/>
      <c r="C116" s="79"/>
      <c r="D116" s="73"/>
      <c r="E116" s="74">
        <f t="shared" si="11"/>
        <v>671.11022817351909</v>
      </c>
      <c r="F116" s="75">
        <f t="shared" si="15"/>
        <v>0</v>
      </c>
      <c r="G116" s="76">
        <f t="shared" si="12"/>
        <v>1.5</v>
      </c>
      <c r="H116" s="77">
        <f t="shared" si="13"/>
        <v>70000</v>
      </c>
      <c r="I116" s="77">
        <f t="shared" si="14"/>
        <v>80000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6"/>
        <v>76000</v>
      </c>
      <c r="B117" s="65"/>
      <c r="C117" s="79"/>
      <c r="D117" s="73"/>
      <c r="E117" s="74">
        <f t="shared" si="11"/>
        <v>664.56286350007588</v>
      </c>
      <c r="F117" s="75">
        <f t="shared" si="15"/>
        <v>0</v>
      </c>
      <c r="G117" s="76">
        <f t="shared" si="12"/>
        <v>1.5</v>
      </c>
      <c r="H117" s="77">
        <f t="shared" si="13"/>
        <v>71000</v>
      </c>
      <c r="I117" s="77">
        <f t="shared" si="14"/>
        <v>81000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6"/>
        <v>77000</v>
      </c>
      <c r="B118" s="65"/>
      <c r="C118" s="79"/>
      <c r="D118" s="73"/>
      <c r="E118" s="74">
        <f t="shared" si="11"/>
        <v>658.07937504601853</v>
      </c>
      <c r="F118" s="75">
        <f t="shared" si="15"/>
        <v>0</v>
      </c>
      <c r="G118" s="76">
        <f t="shared" si="12"/>
        <v>1.5</v>
      </c>
      <c r="H118" s="77">
        <f t="shared" si="13"/>
        <v>72000</v>
      </c>
      <c r="I118" s="77">
        <f t="shared" si="14"/>
        <v>82000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6"/>
        <v>78000</v>
      </c>
      <c r="B119" s="65"/>
      <c r="C119" s="79"/>
      <c r="D119" s="73"/>
      <c r="E119" s="74">
        <f t="shared" si="11"/>
        <v>651.65913963368644</v>
      </c>
      <c r="F119" s="75">
        <f t="shared" si="15"/>
        <v>0</v>
      </c>
      <c r="G119" s="76">
        <f t="shared" si="12"/>
        <v>1.5</v>
      </c>
      <c r="H119" s="77">
        <f t="shared" si="13"/>
        <v>73000</v>
      </c>
      <c r="I119" s="77">
        <f t="shared" si="14"/>
        <v>83000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6"/>
        <v>79000</v>
      </c>
      <c r="B120" s="65"/>
      <c r="C120" s="79"/>
      <c r="D120" s="73"/>
      <c r="E120" s="74">
        <f t="shared" si="11"/>
        <v>645.30154016515178</v>
      </c>
      <c r="F120" s="75">
        <f t="shared" si="15"/>
        <v>0</v>
      </c>
      <c r="G120" s="76">
        <f t="shared" si="12"/>
        <v>1.5</v>
      </c>
      <c r="H120" s="77">
        <f t="shared" si="13"/>
        <v>74000</v>
      </c>
      <c r="I120" s="77">
        <f t="shared" si="14"/>
        <v>84000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6"/>
        <v>80000</v>
      </c>
      <c r="B121" s="65"/>
      <c r="C121" s="79"/>
      <c r="D121" s="73"/>
      <c r="E121" s="74">
        <f t="shared" si="11"/>
        <v>639.00596556290702</v>
      </c>
      <c r="F121" s="75">
        <f t="shared" si="15"/>
        <v>0</v>
      </c>
      <c r="G121" s="76">
        <f t="shared" si="12"/>
        <v>1.5</v>
      </c>
      <c r="H121" s="77">
        <f t="shared" si="13"/>
        <v>75000</v>
      </c>
      <c r="I121" s="77">
        <f t="shared" si="14"/>
        <v>85000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6"/>
        <v>81000</v>
      </c>
      <c r="B122" s="65"/>
      <c r="C122" s="79"/>
      <c r="D122" s="73"/>
      <c r="E122" s="74">
        <f t="shared" si="11"/>
        <v>632.77181071112852</v>
      </c>
      <c r="F122" s="75">
        <f t="shared" si="15"/>
        <v>0</v>
      </c>
      <c r="G122" s="76">
        <f t="shared" si="12"/>
        <v>1.5</v>
      </c>
      <c r="H122" s="77">
        <f t="shared" si="13"/>
        <v>76000</v>
      </c>
      <c r="I122" s="77">
        <f t="shared" si="14"/>
        <v>86000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6"/>
        <v>82000</v>
      </c>
      <c r="B123" s="65"/>
      <c r="C123" s="79"/>
      <c r="D123" s="73"/>
      <c r="E123" s="74">
        <f t="shared" si="11"/>
        <v>626.59847639751456</v>
      </c>
      <c r="F123" s="75">
        <f t="shared" si="15"/>
        <v>0</v>
      </c>
      <c r="G123" s="76">
        <f t="shared" si="12"/>
        <v>1.5</v>
      </c>
      <c r="H123" s="77">
        <f t="shared" si="13"/>
        <v>77000</v>
      </c>
      <c r="I123" s="77">
        <f t="shared" si="14"/>
        <v>87000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6"/>
        <v>83000</v>
      </c>
      <c r="B124" s="65"/>
      <c r="C124" s="79"/>
      <c r="D124" s="73"/>
      <c r="E124" s="74">
        <f t="shared" si="11"/>
        <v>620.4853692556909</v>
      </c>
      <c r="F124" s="75">
        <f t="shared" si="15"/>
        <v>0</v>
      </c>
      <c r="G124" s="76">
        <f t="shared" si="12"/>
        <v>1.5</v>
      </c>
      <c r="H124" s="77">
        <f t="shared" si="13"/>
        <v>78000</v>
      </c>
      <c r="I124" s="77">
        <f t="shared" si="14"/>
        <v>88000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6"/>
        <v>84000</v>
      </c>
      <c r="B125" s="65"/>
      <c r="C125" s="79"/>
      <c r="D125" s="73"/>
      <c r="E125" s="74">
        <f t="shared" si="11"/>
        <v>614.43190170817684</v>
      </c>
      <c r="F125" s="75">
        <f t="shared" si="15"/>
        <v>0</v>
      </c>
      <c r="G125" s="76">
        <f t="shared" si="12"/>
        <v>1.5</v>
      </c>
      <c r="H125" s="77">
        <f t="shared" si="13"/>
        <v>79000</v>
      </c>
      <c r="I125" s="77">
        <f t="shared" si="14"/>
        <v>89000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6"/>
        <v>85000</v>
      </c>
      <c r="B126" s="65"/>
      <c r="C126" s="79"/>
      <c r="D126" s="73"/>
      <c r="E126" s="74">
        <f t="shared" si="11"/>
        <v>608.43749190990945</v>
      </c>
      <c r="F126" s="75">
        <f t="shared" si="15"/>
        <v>0</v>
      </c>
      <c r="G126" s="76">
        <f t="shared" si="12"/>
        <v>1.5</v>
      </c>
      <c r="H126" s="77">
        <f t="shared" si="13"/>
        <v>80000</v>
      </c>
      <c r="I126" s="77">
        <f t="shared" si="14"/>
        <v>90000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6"/>
        <v>86000</v>
      </c>
      <c r="B127" s="65"/>
      <c r="C127" s="79"/>
      <c r="D127" s="73"/>
      <c r="E127" s="74">
        <f t="shared" si="11"/>
        <v>602.50156369231809</v>
      </c>
      <c r="F127" s="75">
        <f t="shared" si="15"/>
        <v>0</v>
      </c>
      <c r="G127" s="76">
        <f t="shared" si="12"/>
        <v>1.5</v>
      </c>
      <c r="H127" s="77">
        <f t="shared" si="13"/>
        <v>81000</v>
      </c>
      <c r="I127" s="77">
        <f t="shared" si="14"/>
        <v>91000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6"/>
        <v>87000</v>
      </c>
      <c r="B128" s="65"/>
      <c r="C128" s="79"/>
      <c r="D128" s="73"/>
      <c r="E128" s="74">
        <f t="shared" ref="E128:E159" si="17">IF(A128&lt;=$C$21,$C$17*EXP(-A128/$C$19),$C$18*EXP(-(A128-$C$21)/$C$20))</f>
        <v>596.6235465079435</v>
      </c>
      <c r="F128" s="75">
        <f t="shared" si="15"/>
        <v>0</v>
      </c>
      <c r="G128" s="76">
        <f t="shared" ref="G128:G159" si="18">IF(A128&lt;=$C$21,($C$5-$C$8)*(F128/$C$12)^(1/$C$11)+$C$8, ($C$28-$C$8)*(F128/$C$29)^(1/$C$11)+$C$8)</f>
        <v>1.5</v>
      </c>
      <c r="H128" s="77">
        <f t="shared" ref="H128:H159" si="19">A128-$C$6/2</f>
        <v>82000</v>
      </c>
      <c r="I128" s="77">
        <f t="shared" ref="I128:I159" si="20">A128+$C$6/2</f>
        <v>92000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6"/>
        <v>88000</v>
      </c>
      <c r="B129" s="65"/>
      <c r="C129" s="79"/>
      <c r="D129" s="73"/>
      <c r="E129" s="74">
        <f t="shared" si="17"/>
        <v>590.80287537559923</v>
      </c>
      <c r="F129" s="75">
        <f t="shared" si="15"/>
        <v>0</v>
      </c>
      <c r="G129" s="76">
        <f t="shared" si="18"/>
        <v>1.5</v>
      </c>
      <c r="H129" s="77">
        <f t="shared" si="19"/>
        <v>83000</v>
      </c>
      <c r="I129" s="77">
        <f t="shared" si="20"/>
        <v>93000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6"/>
        <v>89000</v>
      </c>
      <c r="B130" s="65"/>
      <c r="C130" s="79"/>
      <c r="D130" s="73"/>
      <c r="E130" s="74">
        <f t="shared" si="17"/>
        <v>585.0389908260662</v>
      </c>
      <c r="F130" s="75">
        <f t="shared" si="15"/>
        <v>0</v>
      </c>
      <c r="G130" s="76">
        <f t="shared" si="18"/>
        <v>1.5</v>
      </c>
      <c r="H130" s="77">
        <f t="shared" si="19"/>
        <v>84000</v>
      </c>
      <c r="I130" s="77">
        <f t="shared" si="20"/>
        <v>94000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6"/>
        <v>90000</v>
      </c>
      <c r="B131" s="65"/>
      <c r="C131" s="79"/>
      <c r="D131" s="73"/>
      <c r="E131" s="74">
        <f t="shared" si="17"/>
        <v>579.33133884831818</v>
      </c>
      <c r="F131" s="75">
        <f t="shared" si="15"/>
        <v>0</v>
      </c>
      <c r="G131" s="76">
        <f t="shared" si="18"/>
        <v>1.5</v>
      </c>
      <c r="H131" s="77">
        <f t="shared" si="19"/>
        <v>85000</v>
      </c>
      <c r="I131" s="77">
        <f t="shared" si="20"/>
        <v>95000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6"/>
        <v>91000</v>
      </c>
      <c r="B132" s="65"/>
      <c r="C132" s="79"/>
      <c r="D132" s="73"/>
      <c r="E132" s="74">
        <f t="shared" si="17"/>
        <v>573.67937083627135</v>
      </c>
      <c r="F132" s="75">
        <f t="shared" si="15"/>
        <v>0</v>
      </c>
      <c r="G132" s="76">
        <f t="shared" si="18"/>
        <v>1.5</v>
      </c>
      <c r="H132" s="77">
        <f t="shared" si="19"/>
        <v>86000</v>
      </c>
      <c r="I132" s="77">
        <f t="shared" si="20"/>
        <v>96000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6"/>
        <v>92000</v>
      </c>
      <c r="B133" s="65"/>
      <c r="C133" s="79"/>
      <c r="D133" s="73"/>
      <c r="E133" s="74">
        <f t="shared" si="17"/>
        <v>568.08254353605412</v>
      </c>
      <c r="F133" s="75">
        <f t="shared" si="15"/>
        <v>0</v>
      </c>
      <c r="G133" s="76">
        <f t="shared" si="18"/>
        <v>1.5</v>
      </c>
      <c r="H133" s="77">
        <f t="shared" si="19"/>
        <v>87000</v>
      </c>
      <c r="I133" s="77">
        <f t="shared" si="20"/>
        <v>97000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6"/>
        <v>93000</v>
      </c>
      <c r="B134" s="65"/>
      <c r="C134" s="79"/>
      <c r="D134" s="73"/>
      <c r="E134" s="74">
        <f t="shared" si="17"/>
        <v>562.54031899378992</v>
      </c>
      <c r="F134" s="75">
        <f t="shared" si="15"/>
        <v>0</v>
      </c>
      <c r="G134" s="76">
        <f t="shared" si="18"/>
        <v>1.5</v>
      </c>
      <c r="H134" s="77">
        <f t="shared" si="19"/>
        <v>88000</v>
      </c>
      <c r="I134" s="77">
        <f t="shared" si="20"/>
        <v>98000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6"/>
        <v>94000</v>
      </c>
      <c r="B135" s="65"/>
      <c r="C135" s="79"/>
      <c r="D135" s="73"/>
      <c r="E135" s="74">
        <f t="shared" si="17"/>
        <v>557.05216450389116</v>
      </c>
      <c r="F135" s="75">
        <f t="shared" si="15"/>
        <v>0</v>
      </c>
      <c r="G135" s="76">
        <f t="shared" si="18"/>
        <v>1.5</v>
      </c>
      <c r="H135" s="77">
        <f t="shared" si="19"/>
        <v>89000</v>
      </c>
      <c r="I135" s="77">
        <f t="shared" si="20"/>
        <v>99000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6"/>
        <v>95000</v>
      </c>
      <c r="B136" s="65"/>
      <c r="C136" s="79"/>
      <c r="D136" s="73"/>
      <c r="E136" s="74">
        <f t="shared" si="17"/>
        <v>551.61755255785636</v>
      </c>
      <c r="F136" s="75">
        <f t="shared" si="15"/>
        <v>0</v>
      </c>
      <c r="G136" s="76">
        <f t="shared" si="18"/>
        <v>1.5</v>
      </c>
      <c r="H136" s="77">
        <f t="shared" si="19"/>
        <v>90000</v>
      </c>
      <c r="I136" s="77">
        <f t="shared" si="20"/>
        <v>100000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6"/>
        <v>96000</v>
      </c>
      <c r="B137" s="65"/>
      <c r="C137" s="79"/>
      <c r="D137" s="73"/>
      <c r="E137" s="74">
        <f t="shared" si="17"/>
        <v>546.23596079356753</v>
      </c>
      <c r="F137" s="75">
        <f t="shared" si="15"/>
        <v>0</v>
      </c>
      <c r="G137" s="76">
        <f t="shared" si="18"/>
        <v>1.5</v>
      </c>
      <c r="H137" s="77">
        <f t="shared" si="19"/>
        <v>91000</v>
      </c>
      <c r="I137" s="77">
        <f t="shared" si="20"/>
        <v>101000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6"/>
        <v>97000</v>
      </c>
      <c r="B138" s="65"/>
      <c r="C138" s="79"/>
      <c r="D138" s="73"/>
      <c r="E138" s="74">
        <f t="shared" si="17"/>
        <v>540.90687194508189</v>
      </c>
      <c r="F138" s="75">
        <f t="shared" si="15"/>
        <v>0</v>
      </c>
      <c r="G138" s="76">
        <f t="shared" si="18"/>
        <v>1.5</v>
      </c>
      <c r="H138" s="77">
        <f t="shared" si="19"/>
        <v>92000</v>
      </c>
      <c r="I138" s="77">
        <f t="shared" si="20"/>
        <v>102000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6"/>
        <v>98000</v>
      </c>
      <c r="B139" s="65"/>
      <c r="C139" s="79"/>
      <c r="D139" s="73"/>
      <c r="E139" s="74">
        <f t="shared" si="17"/>
        <v>535.62977379291317</v>
      </c>
      <c r="F139" s="75">
        <f t="shared" si="15"/>
        <v>0</v>
      </c>
      <c r="G139" s="76">
        <f t="shared" si="18"/>
        <v>1.5</v>
      </c>
      <c r="H139" s="77">
        <f t="shared" si="19"/>
        <v>93000</v>
      </c>
      <c r="I139" s="77">
        <f t="shared" si="20"/>
        <v>103000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6"/>
        <v>99000</v>
      </c>
      <c r="B140" s="65"/>
      <c r="C140" s="79"/>
      <c r="D140" s="73"/>
      <c r="E140" s="74">
        <f t="shared" si="17"/>
        <v>530.40415911479897</v>
      </c>
      <c r="F140" s="75">
        <f t="shared" si="15"/>
        <v>0</v>
      </c>
      <c r="G140" s="76">
        <f t="shared" si="18"/>
        <v>1.5</v>
      </c>
      <c r="H140" s="77">
        <f t="shared" si="19"/>
        <v>94000</v>
      </c>
      <c r="I140" s="77">
        <f t="shared" si="20"/>
        <v>104000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6"/>
        <v>100000</v>
      </c>
      <c r="B141" s="65"/>
      <c r="C141" s="79"/>
      <c r="D141" s="73"/>
      <c r="E141" s="74">
        <f t="shared" si="17"/>
        <v>525.22952563694685</v>
      </c>
      <c r="F141" s="75">
        <f t="shared" si="15"/>
        <v>0</v>
      </c>
      <c r="G141" s="76">
        <f t="shared" si="18"/>
        <v>1.5</v>
      </c>
      <c r="H141" s="77">
        <f t="shared" si="19"/>
        <v>95000</v>
      </c>
      <c r="I141" s="77">
        <f t="shared" si="20"/>
        <v>105000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6"/>
        <v>101000</v>
      </c>
      <c r="B142" s="65"/>
      <c r="C142" s="79"/>
      <c r="D142" s="73"/>
      <c r="E142" s="74">
        <f t="shared" si="17"/>
        <v>520.10537598575775</v>
      </c>
      <c r="F142" s="75">
        <f t="shared" si="15"/>
        <v>0</v>
      </c>
      <c r="G142" s="76">
        <f t="shared" si="18"/>
        <v>1.5</v>
      </c>
      <c r="H142" s="77">
        <f t="shared" si="19"/>
        <v>96000</v>
      </c>
      <c r="I142" s="77">
        <f t="shared" si="20"/>
        <v>106000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6"/>
        <v>102000</v>
      </c>
      <c r="B143" s="65"/>
      <c r="D143" s="73"/>
      <c r="E143" s="74">
        <f t="shared" si="17"/>
        <v>515.03121764001924</v>
      </c>
      <c r="F143" s="75">
        <f t="shared" si="15"/>
        <v>0</v>
      </c>
      <c r="G143" s="76">
        <f t="shared" si="18"/>
        <v>1.5</v>
      </c>
      <c r="H143" s="77">
        <f t="shared" si="19"/>
        <v>97000</v>
      </c>
      <c r="I143" s="77">
        <f t="shared" si="20"/>
        <v>107000</v>
      </c>
    </row>
    <row r="144" spans="1:24" x14ac:dyDescent="0.25">
      <c r="A144" s="111">
        <f t="shared" si="16"/>
        <v>103000</v>
      </c>
      <c r="B144" s="65"/>
      <c r="D144" s="73"/>
      <c r="E144" s="74">
        <f t="shared" si="17"/>
        <v>510.00656288356561</v>
      </c>
      <c r="F144" s="75">
        <f t="shared" si="15"/>
        <v>0</v>
      </c>
      <c r="G144" s="76">
        <f t="shared" si="18"/>
        <v>1.5</v>
      </c>
      <c r="H144" s="77">
        <f t="shared" si="19"/>
        <v>98000</v>
      </c>
      <c r="I144" s="77">
        <f t="shared" si="20"/>
        <v>108000</v>
      </c>
    </row>
    <row r="145" spans="1:9" x14ac:dyDescent="0.25">
      <c r="A145" s="111">
        <f t="shared" si="16"/>
        <v>104000</v>
      </c>
      <c r="B145" s="65"/>
      <c r="D145" s="73"/>
      <c r="E145" s="74">
        <f t="shared" si="17"/>
        <v>505.03092875839957</v>
      </c>
      <c r="F145" s="75">
        <f t="shared" si="15"/>
        <v>0</v>
      </c>
      <c r="G145" s="76">
        <f t="shared" si="18"/>
        <v>1.5</v>
      </c>
      <c r="H145" s="77">
        <f t="shared" si="19"/>
        <v>99000</v>
      </c>
      <c r="I145" s="77">
        <f t="shared" si="20"/>
        <v>109000</v>
      </c>
    </row>
    <row r="146" spans="1:9" x14ac:dyDescent="0.25">
      <c r="A146" s="111">
        <f t="shared" si="16"/>
        <v>105000</v>
      </c>
      <c r="B146" s="65"/>
      <c r="D146" s="73"/>
      <c r="E146" s="74">
        <f t="shared" si="17"/>
        <v>500.1038370182718</v>
      </c>
      <c r="F146" s="75">
        <f t="shared" si="15"/>
        <v>0</v>
      </c>
      <c r="G146" s="76">
        <f t="shared" si="18"/>
        <v>1.5</v>
      </c>
      <c r="H146" s="77">
        <f t="shared" si="19"/>
        <v>100000</v>
      </c>
      <c r="I146" s="77">
        <f t="shared" si="20"/>
        <v>110000</v>
      </c>
    </row>
    <row r="147" spans="1:9" x14ac:dyDescent="0.25">
      <c r="A147" s="111">
        <f t="shared" si="16"/>
        <v>106000</v>
      </c>
      <c r="B147" s="65"/>
      <c r="D147" s="73"/>
      <c r="E147" s="74">
        <f t="shared" si="17"/>
        <v>495.22481408271261</v>
      </c>
      <c r="F147" s="75">
        <f t="shared" si="15"/>
        <v>0</v>
      </c>
      <c r="G147" s="76">
        <f t="shared" si="18"/>
        <v>1.5</v>
      </c>
      <c r="H147" s="77">
        <f t="shared" si="19"/>
        <v>101000</v>
      </c>
      <c r="I147" s="77">
        <f t="shared" si="20"/>
        <v>111000</v>
      </c>
    </row>
    <row r="148" spans="1:9" x14ac:dyDescent="0.25">
      <c r="A148" s="111">
        <f t="shared" si="16"/>
        <v>107000</v>
      </c>
      <c r="B148" s="65"/>
      <c r="D148" s="73"/>
      <c r="E148" s="74">
        <f t="shared" si="17"/>
        <v>490.39339099151312</v>
      </c>
      <c r="F148" s="75">
        <f t="shared" si="15"/>
        <v>0</v>
      </c>
      <c r="G148" s="76">
        <f t="shared" si="18"/>
        <v>1.5</v>
      </c>
      <c r="H148" s="77">
        <f t="shared" si="19"/>
        <v>102000</v>
      </c>
      <c r="I148" s="77">
        <f t="shared" si="20"/>
        <v>112000</v>
      </c>
    </row>
    <row r="149" spans="1:9" x14ac:dyDescent="0.25">
      <c r="A149" s="111">
        <f t="shared" si="16"/>
        <v>108000</v>
      </c>
      <c r="B149" s="65"/>
      <c r="D149" s="73"/>
      <c r="E149" s="74">
        <f t="shared" si="17"/>
        <v>485.60910335964928</v>
      </c>
      <c r="F149" s="75">
        <f t="shared" si="15"/>
        <v>0</v>
      </c>
      <c r="G149" s="76">
        <f t="shared" si="18"/>
        <v>1.5</v>
      </c>
      <c r="H149" s="77">
        <f t="shared" si="19"/>
        <v>103000</v>
      </c>
      <c r="I149" s="77">
        <f t="shared" si="20"/>
        <v>113000</v>
      </c>
    </row>
    <row r="150" spans="1:9" x14ac:dyDescent="0.25">
      <c r="A150" s="111">
        <f t="shared" si="16"/>
        <v>109000</v>
      </c>
      <c r="B150" s="65"/>
      <c r="D150" s="73"/>
      <c r="E150" s="74">
        <f t="shared" si="17"/>
        <v>480.87149133264643</v>
      </c>
      <c r="F150" s="75">
        <f t="shared" si="15"/>
        <v>0</v>
      </c>
      <c r="G150" s="76">
        <f t="shared" si="18"/>
        <v>1.5</v>
      </c>
      <c r="H150" s="77">
        <f t="shared" si="19"/>
        <v>104000</v>
      </c>
      <c r="I150" s="77">
        <f t="shared" si="20"/>
        <v>114000</v>
      </c>
    </row>
    <row r="151" spans="1:9" x14ac:dyDescent="0.25">
      <c r="A151" s="111">
        <f t="shared" si="16"/>
        <v>110000</v>
      </c>
      <c r="B151" s="65"/>
      <c r="D151" s="73"/>
      <c r="E151" s="74">
        <f t="shared" si="17"/>
        <v>476.18009954237959</v>
      </c>
      <c r="F151" s="75">
        <f t="shared" si="15"/>
        <v>0</v>
      </c>
      <c r="G151" s="76">
        <f t="shared" si="18"/>
        <v>1.5</v>
      </c>
      <c r="H151" s="77">
        <f t="shared" si="19"/>
        <v>105000</v>
      </c>
      <c r="I151" s="77">
        <f t="shared" si="20"/>
        <v>115000</v>
      </c>
    </row>
    <row r="152" spans="1:9" x14ac:dyDescent="0.25">
      <c r="A152" s="111">
        <f t="shared" si="16"/>
        <v>111000</v>
      </c>
      <c r="B152" s="65"/>
      <c r="D152" s="73"/>
      <c r="E152" s="74">
        <f t="shared" si="17"/>
        <v>471.53447706330388</v>
      </c>
      <c r="F152" s="75">
        <f t="shared" si="15"/>
        <v>0</v>
      </c>
      <c r="G152" s="76">
        <f t="shared" si="18"/>
        <v>1.5</v>
      </c>
      <c r="H152" s="77">
        <f t="shared" si="19"/>
        <v>106000</v>
      </c>
      <c r="I152" s="77">
        <f t="shared" si="20"/>
        <v>116000</v>
      </c>
    </row>
    <row r="153" spans="1:9" x14ac:dyDescent="0.25">
      <c r="A153" s="111">
        <f t="shared" si="16"/>
        <v>112000</v>
      </c>
      <c r="B153" s="65"/>
      <c r="D153" s="73"/>
      <c r="E153" s="74">
        <f t="shared" si="17"/>
        <v>466.93417736911323</v>
      </c>
      <c r="F153" s="75">
        <f t="shared" si="15"/>
        <v>0</v>
      </c>
      <c r="G153" s="76">
        <f t="shared" si="18"/>
        <v>1.5</v>
      </c>
      <c r="H153" s="77">
        <f t="shared" si="19"/>
        <v>107000</v>
      </c>
      <c r="I153" s="77">
        <f t="shared" si="20"/>
        <v>117000</v>
      </c>
    </row>
    <row r="154" spans="1:9" x14ac:dyDescent="0.25">
      <c r="A154" s="111">
        <f t="shared" si="16"/>
        <v>113000</v>
      </c>
      <c r="B154" s="65"/>
      <c r="D154" s="73"/>
      <c r="E154" s="74">
        <f t="shared" si="17"/>
        <v>462.37875828982089</v>
      </c>
      <c r="F154" s="75">
        <f t="shared" si="15"/>
        <v>0</v>
      </c>
      <c r="G154" s="76">
        <f t="shared" si="18"/>
        <v>1.5</v>
      </c>
      <c r="H154" s="77">
        <f t="shared" si="19"/>
        <v>108000</v>
      </c>
      <c r="I154" s="77">
        <f t="shared" si="20"/>
        <v>118000</v>
      </c>
    </row>
    <row r="155" spans="1:9" x14ac:dyDescent="0.25">
      <c r="A155" s="111">
        <f t="shared" si="16"/>
        <v>114000</v>
      </c>
      <c r="B155" s="65"/>
      <c r="D155" s="73"/>
      <c r="E155" s="74">
        <f t="shared" si="17"/>
        <v>457.86778196925934</v>
      </c>
      <c r="F155" s="75">
        <f t="shared" si="15"/>
        <v>0</v>
      </c>
      <c r="G155" s="76">
        <f t="shared" si="18"/>
        <v>1.5</v>
      </c>
      <c r="H155" s="77">
        <f t="shared" si="19"/>
        <v>109000</v>
      </c>
      <c r="I155" s="77">
        <f t="shared" si="20"/>
        <v>119000</v>
      </c>
    </row>
    <row r="156" spans="1:9" x14ac:dyDescent="0.25">
      <c r="A156" s="111">
        <f t="shared" si="16"/>
        <v>115000</v>
      </c>
      <c r="B156" s="65"/>
      <c r="D156" s="73"/>
      <c r="E156" s="74">
        <f t="shared" si="17"/>
        <v>453.40081482299462</v>
      </c>
      <c r="F156" s="75">
        <f t="shared" si="15"/>
        <v>0</v>
      </c>
      <c r="G156" s="76">
        <f t="shared" si="18"/>
        <v>1.5</v>
      </c>
      <c r="H156" s="77">
        <f t="shared" si="19"/>
        <v>110000</v>
      </c>
      <c r="I156" s="77">
        <f t="shared" si="20"/>
        <v>120000</v>
      </c>
    </row>
    <row r="157" spans="1:9" x14ac:dyDescent="0.25">
      <c r="A157" s="111">
        <f t="shared" si="16"/>
        <v>116000</v>
      </c>
      <c r="B157" s="65"/>
      <c r="D157" s="73"/>
      <c r="E157" s="74">
        <f t="shared" si="17"/>
        <v>448.97742749665076</v>
      </c>
      <c r="F157" s="75">
        <f t="shared" si="15"/>
        <v>0</v>
      </c>
      <c r="G157" s="76">
        <f t="shared" si="18"/>
        <v>1.5</v>
      </c>
      <c r="H157" s="77">
        <f t="shared" si="19"/>
        <v>111000</v>
      </c>
      <c r="I157" s="77">
        <f t="shared" si="20"/>
        <v>121000</v>
      </c>
    </row>
    <row r="158" spans="1:9" x14ac:dyDescent="0.25">
      <c r="A158" s="111">
        <f t="shared" si="16"/>
        <v>117000</v>
      </c>
      <c r="B158" s="65"/>
      <c r="D158" s="73"/>
      <c r="E158" s="74">
        <f t="shared" si="17"/>
        <v>444.59719482464175</v>
      </c>
      <c r="F158" s="75">
        <f t="shared" si="15"/>
        <v>0</v>
      </c>
      <c r="G158" s="76">
        <f t="shared" si="18"/>
        <v>1.5</v>
      </c>
      <c r="H158" s="77">
        <f t="shared" si="19"/>
        <v>112000</v>
      </c>
      <c r="I158" s="77">
        <f t="shared" si="20"/>
        <v>122000</v>
      </c>
    </row>
    <row r="159" spans="1:9" x14ac:dyDescent="0.25">
      <c r="A159" s="111">
        <f t="shared" si="16"/>
        <v>118000</v>
      </c>
      <c r="B159" s="65"/>
      <c r="D159" s="73"/>
      <c r="E159" s="74">
        <f t="shared" si="17"/>
        <v>440.25969578930551</v>
      </c>
      <c r="F159" s="75">
        <f t="shared" si="15"/>
        <v>0</v>
      </c>
      <c r="G159" s="76">
        <f t="shared" si="18"/>
        <v>1.5</v>
      </c>
      <c r="H159" s="77">
        <f t="shared" si="19"/>
        <v>113000</v>
      </c>
      <c r="I159" s="77">
        <f t="shared" si="20"/>
        <v>123000</v>
      </c>
    </row>
    <row r="160" spans="1:9" x14ac:dyDescent="0.25">
      <c r="A160" s="111">
        <f t="shared" si="16"/>
        <v>119000</v>
      </c>
      <c r="B160" s="65"/>
      <c r="D160" s="73"/>
      <c r="E160" s="74">
        <f t="shared" ref="E160:E167" si="21">IF(A160&lt;=$C$21,$C$17*EXP(-A160/$C$19),$C$18*EXP(-(A160-$C$21)/$C$20))</f>
        <v>435.96451348043678</v>
      </c>
      <c r="F160" s="75">
        <f t="shared" si="15"/>
        <v>0</v>
      </c>
      <c r="G160" s="76">
        <f t="shared" ref="G160:G167" si="22">IF(A160&lt;=$C$21,($C$5-$C$8)*(F160/$C$12)^(1/$C$11)+$C$8, ($C$28-$C$8)*(F160/$C$29)^(1/$C$11)+$C$8)</f>
        <v>1.5</v>
      </c>
      <c r="H160" s="77">
        <f t="shared" ref="H160:H167" si="23">A160-$C$6/2</f>
        <v>114000</v>
      </c>
      <c r="I160" s="77">
        <f t="shared" ref="I160:I167" si="24">A160+$C$6/2</f>
        <v>124000</v>
      </c>
    </row>
    <row r="161" spans="1:9" x14ac:dyDescent="0.25">
      <c r="A161" s="111">
        <f t="shared" si="16"/>
        <v>120000</v>
      </c>
      <c r="B161" s="65"/>
      <c r="D161" s="73"/>
      <c r="E161" s="74">
        <f t="shared" si="21"/>
        <v>431.71123505521399</v>
      </c>
      <c r="F161" s="75">
        <f t="shared" ref="F161:F167" si="25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22"/>
        <v>1.5</v>
      </c>
      <c r="H161" s="77">
        <f t="shared" si="23"/>
        <v>115000</v>
      </c>
      <c r="I161" s="77">
        <f t="shared" si="24"/>
        <v>125000</v>
      </c>
    </row>
    <row r="162" spans="1:9" x14ac:dyDescent="0.25">
      <c r="A162" s="111">
        <f t="shared" si="16"/>
        <v>121000</v>
      </c>
      <c r="B162" s="65"/>
      <c r="D162" s="73"/>
      <c r="E162" s="74">
        <f t="shared" si="21"/>
        <v>427.49945169851895</v>
      </c>
      <c r="F162" s="75">
        <f t="shared" si="25"/>
        <v>0</v>
      </c>
      <c r="G162" s="76">
        <f t="shared" si="22"/>
        <v>1.5</v>
      </c>
      <c r="H162" s="77">
        <f t="shared" si="23"/>
        <v>116000</v>
      </c>
      <c r="I162" s="77">
        <f t="shared" si="24"/>
        <v>126000</v>
      </c>
    </row>
    <row r="163" spans="1:9" x14ac:dyDescent="0.25">
      <c r="A163" s="111">
        <f t="shared" si="16"/>
        <v>122000</v>
      </c>
      <c r="B163" s="65"/>
      <c r="D163" s="73"/>
      <c r="E163" s="74">
        <f t="shared" si="21"/>
        <v>423.32875858364127</v>
      </c>
      <c r="F163" s="75">
        <f t="shared" si="25"/>
        <v>0</v>
      </c>
      <c r="G163" s="76">
        <f t="shared" si="22"/>
        <v>1.5</v>
      </c>
      <c r="H163" s="77">
        <f t="shared" si="23"/>
        <v>117000</v>
      </c>
      <c r="I163" s="77">
        <f t="shared" si="24"/>
        <v>127000</v>
      </c>
    </row>
    <row r="164" spans="1:9" x14ac:dyDescent="0.25">
      <c r="A164" s="111">
        <f t="shared" si="16"/>
        <v>123000</v>
      </c>
      <c r="B164" s="65"/>
      <c r="D164" s="73"/>
      <c r="E164" s="74">
        <f t="shared" si="21"/>
        <v>419.1987548333683</v>
      </c>
      <c r="F164" s="75">
        <f t="shared" si="25"/>
        <v>0</v>
      </c>
      <c r="G164" s="76">
        <f t="shared" si="22"/>
        <v>1.5</v>
      </c>
      <c r="H164" s="77">
        <f t="shared" si="23"/>
        <v>118000</v>
      </c>
      <c r="I164" s="77">
        <f t="shared" si="24"/>
        <v>128000</v>
      </c>
    </row>
    <row r="165" spans="1:9" x14ac:dyDescent="0.25">
      <c r="A165" s="111">
        <f t="shared" si="16"/>
        <v>124000</v>
      </c>
      <c r="B165" s="65"/>
      <c r="D165" s="73"/>
      <c r="E165" s="74">
        <f t="shared" si="21"/>
        <v>415.1090434814534</v>
      </c>
      <c r="F165" s="75">
        <f t="shared" si="25"/>
        <v>0</v>
      </c>
      <c r="G165" s="76">
        <f t="shared" si="22"/>
        <v>1.5</v>
      </c>
      <c r="H165" s="77">
        <f t="shared" si="23"/>
        <v>119000</v>
      </c>
      <c r="I165" s="77">
        <f t="shared" si="24"/>
        <v>129000</v>
      </c>
    </row>
    <row r="166" spans="1:9" x14ac:dyDescent="0.25">
      <c r="A166" s="111">
        <f t="shared" si="16"/>
        <v>125000</v>
      </c>
      <c r="B166" s="65"/>
      <c r="D166" s="73"/>
      <c r="E166" s="74">
        <f t="shared" si="21"/>
        <v>411.0592314344604</v>
      </c>
      <c r="F166" s="75">
        <f t="shared" si="25"/>
        <v>0</v>
      </c>
      <c r="G166" s="76">
        <f t="shared" si="22"/>
        <v>1.5</v>
      </c>
      <c r="H166" s="77">
        <f t="shared" si="23"/>
        <v>120000</v>
      </c>
      <c r="I166" s="77">
        <f t="shared" si="24"/>
        <v>130000</v>
      </c>
    </row>
    <row r="167" spans="1:9" ht="15.75" thickBot="1" x14ac:dyDescent="0.3">
      <c r="A167" s="112">
        <f t="shared" si="16"/>
        <v>126000</v>
      </c>
      <c r="B167" s="81"/>
      <c r="C167" s="27"/>
      <c r="D167" s="82"/>
      <c r="E167" s="83">
        <f t="shared" si="21"/>
        <v>407.0489294339805</v>
      </c>
      <c r="F167" s="84">
        <f t="shared" si="25"/>
        <v>0</v>
      </c>
      <c r="G167" s="85">
        <f t="shared" si="22"/>
        <v>1.5</v>
      </c>
      <c r="H167" s="86">
        <f t="shared" si="23"/>
        <v>121000</v>
      </c>
      <c r="I167" s="86">
        <f t="shared" si="24"/>
        <v>131000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tabSelected="1" workbookViewId="0">
      <selection activeCell="L33" sqref="L33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67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35</v>
      </c>
      <c r="D5" s="17" t="s">
        <v>13</v>
      </c>
      <c r="F5" s="114">
        <v>1500</v>
      </c>
      <c r="G5" s="115">
        <v>28.8</v>
      </c>
      <c r="H5" s="109">
        <v>1500</v>
      </c>
      <c r="I5" s="107">
        <f>4/20*5+20</f>
        <v>21</v>
      </c>
      <c r="Q5" s="13"/>
    </row>
    <row r="6" spans="1:17" x14ac:dyDescent="0.25">
      <c r="A6" s="20" t="s">
        <v>21</v>
      </c>
      <c r="B6" s="15" t="s">
        <v>22</v>
      </c>
      <c r="C6" s="16">
        <v>7000</v>
      </c>
      <c r="D6" s="17" t="s">
        <v>7</v>
      </c>
      <c r="F6" s="44">
        <v>3000</v>
      </c>
      <c r="G6" s="19">
        <v>28.3</v>
      </c>
      <c r="H6" s="18">
        <v>3000</v>
      </c>
      <c r="I6" s="108">
        <f>15+22/25*5</f>
        <v>19.399999999999999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2.1</v>
      </c>
      <c r="D7" s="17" t="s">
        <v>7</v>
      </c>
      <c r="F7" s="44">
        <v>5000</v>
      </c>
      <c r="G7" s="19">
        <v>28</v>
      </c>
      <c r="H7" s="18">
        <v>5000</v>
      </c>
      <c r="I7" s="108">
        <f>15+17/25*5</f>
        <v>18.399999999999999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7000</v>
      </c>
      <c r="G8" s="19">
        <v>26.9</v>
      </c>
      <c r="H8" s="18">
        <v>7000</v>
      </c>
      <c r="I8" s="108">
        <f>15+3/25*5</f>
        <v>15.6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8500</v>
      </c>
      <c r="G9" s="19">
        <v>25.25</v>
      </c>
      <c r="H9" s="18">
        <v>8500</v>
      </c>
      <c r="I9" s="108">
        <f>15</f>
        <v>15</v>
      </c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v>9500</v>
      </c>
      <c r="G10" s="35">
        <v>24.6</v>
      </c>
      <c r="H10" s="18">
        <v>9500</v>
      </c>
      <c r="I10" s="108">
        <f>10+7.5/25*5</f>
        <v>11.5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0.3</v>
      </c>
      <c r="D11" s="30"/>
      <c r="F11" s="44">
        <v>11000</v>
      </c>
      <c r="G11" s="19">
        <v>24</v>
      </c>
      <c r="H11" s="18">
        <v>11000</v>
      </c>
      <c r="I11" s="108">
        <f>10+1/25*5</f>
        <v>10.199999999999999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360</v>
      </c>
      <c r="D12" s="34" t="s">
        <v>37</v>
      </c>
      <c r="F12" s="18">
        <v>12000</v>
      </c>
      <c r="G12" s="19">
        <v>21</v>
      </c>
      <c r="H12" s="18">
        <v>12000</v>
      </c>
      <c r="I12" s="19">
        <f>5+5/25*5</f>
        <v>6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36</v>
      </c>
      <c r="D13" s="17" t="s">
        <v>31</v>
      </c>
      <c r="F13" s="18">
        <v>14000</v>
      </c>
      <c r="G13" s="19">
        <v>15.2</v>
      </c>
      <c r="H13" s="18">
        <v>14000</v>
      </c>
      <c r="I13" s="19">
        <f>24/25*5</f>
        <v>4.8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10</v>
      </c>
      <c r="D14" s="40" t="s">
        <v>34</v>
      </c>
      <c r="F14" s="18">
        <v>15000</v>
      </c>
      <c r="G14" s="19">
        <v>13.8</v>
      </c>
      <c r="H14" s="18">
        <v>15000</v>
      </c>
      <c r="I14" s="35">
        <f>12/25*5</f>
        <v>2.4</v>
      </c>
      <c r="K14" s="21"/>
      <c r="L14" s="21"/>
      <c r="M14" s="21"/>
    </row>
    <row r="15" spans="1:17" ht="15.75" thickBot="1" x14ac:dyDescent="0.3">
      <c r="A15" s="21"/>
      <c r="F15" s="18">
        <v>16000</v>
      </c>
      <c r="G15" s="19">
        <v>13</v>
      </c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>
        <v>18000</v>
      </c>
      <c r="G16" s="19">
        <v>10.8</v>
      </c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1400</v>
      </c>
      <c r="D17" s="10" t="s">
        <v>10</v>
      </c>
      <c r="F17" s="18">
        <v>20000</v>
      </c>
      <c r="G17" s="19">
        <v>8.6999999999999993</v>
      </c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1400</v>
      </c>
      <c r="D18" s="17" t="s">
        <v>10</v>
      </c>
      <c r="E18" s="41"/>
      <c r="F18" s="18">
        <v>21500</v>
      </c>
      <c r="G18" s="19">
        <v>6.3</v>
      </c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102000</v>
      </c>
      <c r="D19" s="23" t="s">
        <v>7</v>
      </c>
      <c r="F19" s="18">
        <v>23000</v>
      </c>
      <c r="G19" s="19">
        <v>4.8</v>
      </c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102000</v>
      </c>
      <c r="D20" s="23" t="s">
        <v>7</v>
      </c>
      <c r="F20" s="18">
        <v>24500</v>
      </c>
      <c r="G20" s="19">
        <v>3.2</v>
      </c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0</v>
      </c>
      <c r="D21" s="17" t="s">
        <v>7</v>
      </c>
      <c r="F21" s="18">
        <v>25500</v>
      </c>
      <c r="G21" s="19">
        <v>2.2999999999999998</v>
      </c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5.2</v>
      </c>
      <c r="D22" s="92" t="s">
        <v>7</v>
      </c>
      <c r="F22" s="45">
        <v>27500</v>
      </c>
      <c r="G22" s="46">
        <v>2</v>
      </c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6"/>
      <c r="G23" s="116"/>
      <c r="H23" s="116"/>
      <c r="I23" s="116"/>
      <c r="J23" s="116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6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2.1857142857142855</v>
      </c>
      <c r="D25" s="30"/>
      <c r="F25" s="141"/>
      <c r="G25" s="142"/>
      <c r="H25" s="142"/>
      <c r="I25" s="143"/>
      <c r="J25" s="116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10</v>
      </c>
      <c r="D26" s="54" t="s">
        <v>34</v>
      </c>
      <c r="F26" s="144"/>
      <c r="G26" s="145"/>
      <c r="H26" s="145"/>
      <c r="I26" s="146"/>
      <c r="J26" s="116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2.1857142857142855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35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360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1670.1990732388711</v>
      </c>
      <c r="F32" s="70">
        <f>IF(A32&lt;=$C$21,IF($C$12*(1-$C$25*(EXP(A32/$C$19)-1))&gt;0,$C$12*(1-$C$25*(EXP(A32/$C$19)-1)),0),IF($C$29*(1-$C$27*(EXP((A32-$C$21)/$C$20)-1))&gt;0,$C$29*(1-$C$27*(EXP((A32-$C$21)/$C$20)-1)),0))</f>
        <v>487.29504774487378</v>
      </c>
      <c r="G32" s="71">
        <f t="shared" ref="G32:G95" si="1">IF(A32&lt;=$C$21,($C$5-$C$8)*(F32/$C$12)^(1/$C$11)+$C$8, ($C$28-$C$8)*(F32/$C$29)^(1/$C$11)+$C$8)</f>
        <v>96.02103165156214</v>
      </c>
      <c r="H32" s="72">
        <f t="shared" ref="H32:H95" si="2">A32-$C$6/2</f>
        <v>-21500</v>
      </c>
      <c r="I32" s="72">
        <f t="shared" ref="I32:I95" si="3">A32+$C$6/2</f>
        <v>-14500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1514.2247762747061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419.35616858953443</v>
      </c>
      <c r="G33" s="76">
        <f t="shared" si="1"/>
        <v>58.21074544533964</v>
      </c>
      <c r="H33" s="77">
        <f t="shared" si="2"/>
        <v>-11500</v>
      </c>
      <c r="I33" s="77">
        <f t="shared" si="3"/>
        <v>-4500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1499.4519693770733</v>
      </c>
      <c r="F34" s="75">
        <f t="shared" si="5"/>
        <v>412.18872899814841</v>
      </c>
      <c r="G34" s="76">
        <f t="shared" si="1"/>
        <v>54.960003146992115</v>
      </c>
      <c r="H34" s="77">
        <f t="shared" si="2"/>
        <v>-10500</v>
      </c>
      <c r="I34" s="77">
        <f t="shared" si="3"/>
        <v>-3500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1484.8232862760221</v>
      </c>
      <c r="F35" s="75">
        <f t="shared" si="5"/>
        <v>404.95067480676408</v>
      </c>
      <c r="G35" s="76">
        <f t="shared" si="1"/>
        <v>51.808394232227506</v>
      </c>
      <c r="H35" s="77">
        <f t="shared" si="2"/>
        <v>-9500</v>
      </c>
      <c r="I35" s="77">
        <f t="shared" si="3"/>
        <v>-2500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1470.3373208969399</v>
      </c>
      <c r="F36" s="75">
        <f t="shared" si="5"/>
        <v>397.64131031063687</v>
      </c>
      <c r="G36" s="76">
        <f t="shared" si="1"/>
        <v>48.756369818179515</v>
      </c>
      <c r="H36" s="77">
        <f t="shared" si="2"/>
        <v>-8500</v>
      </c>
      <c r="I36" s="77">
        <f t="shared" si="3"/>
        <v>-1500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1455.9926808829048</v>
      </c>
      <c r="F37" s="75">
        <f t="shared" si="5"/>
        <v>390.25993295084265</v>
      </c>
      <c r="G37" s="76">
        <f t="shared" si="1"/>
        <v>45.804301054161343</v>
      </c>
      <c r="H37" s="77">
        <f t="shared" si="2"/>
        <v>-7500</v>
      </c>
      <c r="I37" s="77">
        <f t="shared" si="3"/>
        <v>-500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1441.7879874608582</v>
      </c>
      <c r="F38" s="75">
        <f t="shared" si="5"/>
        <v>382.80583324675086</v>
      </c>
      <c r="G38" s="76">
        <f t="shared" si="1"/>
        <v>42.952475465512123</v>
      </c>
      <c r="H38" s="77">
        <f t="shared" si="2"/>
        <v>-6500</v>
      </c>
      <c r="I38" s="77">
        <f t="shared" si="3"/>
        <v>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1427.7218753090767</v>
      </c>
      <c r="F39" s="75">
        <f t="shared" si="5"/>
        <v>375.27829472782992</v>
      </c>
      <c r="G39" s="76">
        <f t="shared" si="1"/>
        <v>40.201093229671613</v>
      </c>
      <c r="H39" s="77">
        <f t="shared" si="2"/>
        <v>-5500</v>
      </c>
      <c r="I39" s="77">
        <f t="shared" si="3"/>
        <v>1500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1413.7929924259449</v>
      </c>
      <c r="F40" s="75">
        <f t="shared" si="5"/>
        <v>367.67659386478215</v>
      </c>
      <c r="G40" s="76">
        <f t="shared" si="1"/>
        <v>37.550263388308743</v>
      </c>
      <c r="H40" s="77">
        <f t="shared" si="2"/>
        <v>-4500</v>
      </c>
      <c r="I40" s="77">
        <f t="shared" si="3"/>
        <v>2500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1400</v>
      </c>
      <c r="F41" s="75">
        <f t="shared" si="5"/>
        <v>360</v>
      </c>
      <c r="G41" s="76">
        <f t="shared" si="1"/>
        <v>35</v>
      </c>
      <c r="H41" s="77">
        <f t="shared" si="2"/>
        <v>-3500</v>
      </c>
      <c r="I41" s="77">
        <f t="shared" si="3"/>
        <v>3500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1386.3415722812517</v>
      </c>
      <c r="F42" s="75">
        <f t="shared" si="5"/>
        <v>352.2477752773363</v>
      </c>
      <c r="G42" s="76">
        <f t="shared" si="1"/>
        <v>32.55021823870765</v>
      </c>
      <c r="H42" s="77">
        <f t="shared" si="2"/>
        <v>-2500</v>
      </c>
      <c r="I42" s="77">
        <f t="shared" si="3"/>
        <v>4500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1372.8163964537521</v>
      </c>
      <c r="F43" s="75">
        <f t="shared" si="5"/>
        <v>344.41917457118427</v>
      </c>
      <c r="G43" s="76">
        <f t="shared" si="1"/>
        <v>30.200730444151837</v>
      </c>
      <c r="H43" s="77">
        <f t="shared" si="2"/>
        <v>-1500</v>
      </c>
      <c r="I43" s="77">
        <f t="shared" si="3"/>
        <v>5500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1359.4231725094121</v>
      </c>
      <c r="F44" s="75">
        <f t="shared" si="5"/>
        <v>336.51344541485651</v>
      </c>
      <c r="G44" s="76">
        <f t="shared" si="1"/>
        <v>27.951242131116175</v>
      </c>
      <c r="H44" s="77">
        <f t="shared" si="2"/>
        <v>-500</v>
      </c>
      <c r="I44" s="77">
        <f t="shared" si="3"/>
        <v>6500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1346.1606131230469</v>
      </c>
      <c r="F45" s="75">
        <f t="shared" si="5"/>
        <v>328.52982792826123</v>
      </c>
      <c r="G45" s="76">
        <f t="shared" si="1"/>
        <v>25.80134796579269</v>
      </c>
      <c r="H45" s="77">
        <f t="shared" si="2"/>
        <v>500</v>
      </c>
      <c r="I45" s="77">
        <f t="shared" si="3"/>
        <v>7500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1333.0274435286419</v>
      </c>
      <c r="F46" s="75">
        <f t="shared" si="5"/>
        <v>320.46755474486281</v>
      </c>
      <c r="G46" s="76">
        <f t="shared" si="1"/>
        <v>23.750527718466039</v>
      </c>
      <c r="H46" s="77">
        <f t="shared" si="2"/>
        <v>1500</v>
      </c>
      <c r="I46" s="77">
        <f t="shared" si="3"/>
        <v>8500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1320.022401396825</v>
      </c>
      <c r="F47" s="75">
        <f t="shared" si="5"/>
        <v>312.32585093792545</v>
      </c>
      <c r="G47" s="76">
        <f t="shared" si="1"/>
        <v>21.798142203190753</v>
      </c>
      <c r="H47" s="77">
        <f t="shared" si="2"/>
        <v>2500</v>
      </c>
      <c r="I47" s="77">
        <f t="shared" si="3"/>
        <v>9500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1307.1442367135342</v>
      </c>
      <c r="F48" s="75">
        <f t="shared" si="5"/>
        <v>304.10393394602858</v>
      </c>
      <c r="G48" s="76">
        <f t="shared" si="1"/>
        <v>19.943429216637863</v>
      </c>
      <c r="H48" s="77">
        <f t="shared" si="2"/>
        <v>3500</v>
      </c>
      <c r="I48" s="77">
        <f t="shared" si="3"/>
        <v>10500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1294.3917116598698</v>
      </c>
      <c r="F49" s="75">
        <f t="shared" si="5"/>
        <v>295.80101349784883</v>
      </c>
      <c r="G49" s="76">
        <f t="shared" si="1"/>
        <v>18.185499490017257</v>
      </c>
      <c r="H49" s="77">
        <f t="shared" si="2"/>
        <v>4500</v>
      </c>
      <c r="I49" s="77">
        <f t="shared" si="3"/>
        <v>11500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1281.7636004931173</v>
      </c>
      <c r="F50" s="75">
        <f t="shared" si="5"/>
        <v>287.41629153620136</v>
      </c>
      <c r="G50" s="76">
        <f t="shared" si="1"/>
        <v>16.523332669944313</v>
      </c>
      <c r="H50" s="77">
        <f t="shared" si="2"/>
        <v>5500</v>
      </c>
      <c r="I50" s="77">
        <f t="shared" si="3"/>
        <v>12500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1269.2586894289332</v>
      </c>
      <c r="F51" s="75">
        <f t="shared" si="5"/>
        <v>278.94896214133189</v>
      </c>
      <c r="G51" s="76">
        <f t="shared" si="1"/>
        <v>14.955773346354665</v>
      </c>
      <c r="H51" s="77">
        <f t="shared" si="2"/>
        <v>6500</v>
      </c>
      <c r="I51" s="77">
        <f t="shared" si="3"/>
        <v>13500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1256.8757765246773</v>
      </c>
      <c r="F52" s="75">
        <f t="shared" si="5"/>
        <v>270.39821145345422</v>
      </c>
      <c r="G52" s="76">
        <f t="shared" si="1"/>
        <v>13.481527148126744</v>
      </c>
      <c r="H52" s="77">
        <f t="shared" si="2"/>
        <v>7500</v>
      </c>
      <c r="I52" s="77">
        <f t="shared" si="3"/>
        <v>14500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1244.6136715638859</v>
      </c>
      <c r="F53" s="75">
        <f t="shared" si="5"/>
        <v>261.76321759452367</v>
      </c>
      <c r="G53" s="76">
        <f t="shared" si="1"/>
        <v>12.099156930000987</v>
      </c>
      <c r="H53" s="77">
        <f t="shared" si="2"/>
        <v>8500</v>
      </c>
      <c r="I53" s="77">
        <f t="shared" si="3"/>
        <v>15500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1232.4711959418707</v>
      </c>
      <c r="F54" s="75">
        <f t="shared" si="5"/>
        <v>253.04315058924018</v>
      </c>
      <c r="G54" s="76">
        <f t="shared" si="1"/>
        <v>10.807079077759939</v>
      </c>
      <c r="H54" s="77">
        <f t="shared" si="2"/>
        <v>9500</v>
      </c>
      <c r="I54" s="77">
        <f t="shared" si="3"/>
        <v>16500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1220.447182552434</v>
      </c>
      <c r="F55" s="75">
        <f t="shared" si="5"/>
        <v>244.23717228527266</v>
      </c>
      <c r="G55" s="76">
        <f t="shared" si="1"/>
        <v>9.6035599625353782</v>
      </c>
      <c r="H55" s="77">
        <f t="shared" si="2"/>
        <v>10500</v>
      </c>
      <c r="I55" s="77">
        <f t="shared" si="3"/>
        <v>17500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1208.5404756756895</v>
      </c>
      <c r="F56" s="75">
        <f t="shared" si="5"/>
        <v>235.34443627269815</v>
      </c>
      <c r="G56" s="76">
        <f t="shared" si="1"/>
        <v>8.4867125796451042</v>
      </c>
      <c r="H56" s="77">
        <f t="shared" si="2"/>
        <v>11500</v>
      </c>
      <c r="I56" s="77">
        <f t="shared" si="3"/>
        <v>18500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1196.7499308669767</v>
      </c>
      <c r="F57" s="75">
        <f t="shared" si="5"/>
        <v>226.36408780264702</v>
      </c>
      <c r="G57" s="76">
        <f t="shared" si="1"/>
        <v>7.4544934126612858</v>
      </c>
      <c r="H57" s="77">
        <f t="shared" si="2"/>
        <v>12500</v>
      </c>
      <c r="I57" s="77">
        <f t="shared" si="3"/>
        <v>19500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1185.0744148468598</v>
      </c>
      <c r="F58" s="75">
        <f t="shared" si="5"/>
        <v>217.29526370514608</v>
      </c>
      <c r="G58" s="76">
        <f t="shared" si="1"/>
        <v>6.5046995696418932</v>
      </c>
      <c r="H58" s="77">
        <f t="shared" si="2"/>
        <v>13500</v>
      </c>
      <c r="I58" s="77">
        <f t="shared" si="3"/>
        <v>20500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1173.5128053921999</v>
      </c>
      <c r="F59" s="75">
        <f t="shared" si="5"/>
        <v>208.13709230615288</v>
      </c>
      <c r="G59" s="76">
        <f t="shared" si="1"/>
        <v>5.6349662458265808</v>
      </c>
      <c r="H59" s="77">
        <f t="shared" si="2"/>
        <v>14500</v>
      </c>
      <c r="I59" s="77">
        <f t="shared" si="3"/>
        <v>21500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1162.0639912282893</v>
      </c>
      <c r="F60" s="75">
        <f t="shared" si="5"/>
        <v>198.88869334377264</v>
      </c>
      <c r="G60" s="76">
        <f t="shared" si="1"/>
        <v>4.8427645758804667</v>
      </c>
      <c r="H60" s="77">
        <f t="shared" si="2"/>
        <v>15500</v>
      </c>
      <c r="I60" s="77">
        <f t="shared" si="3"/>
        <v>22500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1150.7268719220381</v>
      </c>
      <c r="F61" s="75">
        <f t="shared" si="5"/>
        <v>189.54917788364938</v>
      </c>
      <c r="G61" s="76">
        <f t="shared" si="1"/>
        <v>4.1253999493183802</v>
      </c>
      <c r="H61" s="77">
        <f t="shared" si="2"/>
        <v>16500</v>
      </c>
      <c r="I61" s="77">
        <f t="shared" si="3"/>
        <v>23500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1139.5003577762034</v>
      </c>
      <c r="F62" s="75">
        <f t="shared" si="5"/>
        <v>180.11764823352371</v>
      </c>
      <c r="G62" s="76">
        <f t="shared" si="1"/>
        <v>3.4800108755275776</v>
      </c>
      <c r="H62" s="77">
        <f t="shared" si="2"/>
        <v>17500</v>
      </c>
      <c r="I62" s="77">
        <f t="shared" si="3"/>
        <v>24500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1128.3833697246503</v>
      </c>
      <c r="F63" s="75">
        <f t="shared" si="5"/>
        <v>170.59319785694851</v>
      </c>
      <c r="G63" s="76">
        <f t="shared" si="1"/>
        <v>2.9035685004554384</v>
      </c>
      <c r="H63" s="77">
        <f t="shared" si="2"/>
        <v>18500</v>
      </c>
      <c r="I63" s="77">
        <f t="shared" si="3"/>
        <v>25500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1117.3748392286348</v>
      </c>
      <c r="F64" s="75">
        <f t="shared" si="5"/>
        <v>160.97491128615536</v>
      </c>
      <c r="G64" s="76">
        <f t="shared" si="1"/>
        <v>2.3928768963954656</v>
      </c>
      <c r="H64" s="77">
        <f t="shared" si="2"/>
        <v>19500</v>
      </c>
      <c r="I64" s="77">
        <f t="shared" si="3"/>
        <v>26500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1106.4737081740975</v>
      </c>
      <c r="F65" s="75">
        <f t="shared" si="5"/>
        <v>151.26186403406092</v>
      </c>
      <c r="G65" s="76">
        <f t="shared" si="1"/>
        <v>1.9445742705710356</v>
      </c>
      <c r="H65" s="77">
        <f t="shared" si="2"/>
        <v>20500</v>
      </c>
      <c r="I65" s="77">
        <f t="shared" si="3"/>
        <v>27500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1095.678928769961</v>
      </c>
      <c r="F66" s="75">
        <f t="shared" si="5"/>
        <v>141.4531225054088</v>
      </c>
      <c r="G66" s="76">
        <f t="shared" si="1"/>
        <v>1.5551352690489768</v>
      </c>
      <c r="H66" s="77">
        <f t="shared" si="2"/>
        <v>21500</v>
      </c>
      <c r="I66" s="77">
        <f t="shared" si="3"/>
        <v>28500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1084.9894634474181</v>
      </c>
      <c r="F67" s="75">
        <f t="shared" si="5"/>
        <v>131.54774390703318</v>
      </c>
      <c r="G67" s="76">
        <f t="shared" si="1"/>
        <v>1.2208745923120146</v>
      </c>
      <c r="H67" s="77">
        <f t="shared" si="2"/>
        <v>22500</v>
      </c>
      <c r="I67" s="77">
        <f t="shared" si="3"/>
        <v>29500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1074.4042847602036</v>
      </c>
      <c r="F68" s="75">
        <f t="shared" si="5"/>
        <v>121.54477615724082</v>
      </c>
      <c r="G68" s="76">
        <f t="shared" si="1"/>
        <v>0.93795219111892092</v>
      </c>
      <c r="H68" s="77">
        <f t="shared" si="2"/>
        <v>23500</v>
      </c>
      <c r="I68" s="77">
        <f t="shared" si="3"/>
        <v>30500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1063.9223752858388</v>
      </c>
      <c r="F69" s="75">
        <f t="shared" si="5"/>
        <v>111.44325779429846</v>
      </c>
      <c r="G69" s="76">
        <f t="shared" si="1"/>
        <v>0.70238038143767456</v>
      </c>
      <c r="H69" s="77">
        <f t="shared" si="2"/>
        <v>24500</v>
      </c>
      <c r="I69" s="77">
        <f t="shared" si="3"/>
        <v>31500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1053.5427275278385</v>
      </c>
      <c r="F70" s="75">
        <f t="shared" si="5"/>
        <v>101.24221788402005</v>
      </c>
      <c r="G70" s="76">
        <f t="shared" si="1"/>
        <v>0.51003331361443849</v>
      </c>
      <c r="H70" s="77">
        <f t="shared" si="2"/>
        <v>25500</v>
      </c>
      <c r="I70" s="77">
        <f t="shared" si="3"/>
        <v>32500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1043.2643438188727</v>
      </c>
      <c r="F71" s="75">
        <f t="shared" si="5"/>
        <v>90.94067592644214</v>
      </c>
      <c r="G71" s="76">
        <f t="shared" si="1"/>
        <v>0.35665936706815848</v>
      </c>
      <c r="H71" s="77">
        <f t="shared" si="2"/>
        <v>26500</v>
      </c>
      <c r="I71" s="77">
        <f t="shared" si="3"/>
        <v>33500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1033.0862362248747</v>
      </c>
      <c r="F72" s="75">
        <f t="shared" si="5"/>
        <v>80.537641761581028</v>
      </c>
      <c r="G72" s="76">
        <f t="shared" si="1"/>
        <v>0.23789724049916558</v>
      </c>
      <c r="H72" s="77">
        <f t="shared" si="2"/>
        <v>27500</v>
      </c>
      <c r="I72" s="77">
        <f t="shared" si="3"/>
        <v>34500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1023.007426450081</v>
      </c>
      <c r="F73" s="75">
        <f t="shared" si="5"/>
        <v>70.032115474260792</v>
      </c>
      <c r="G73" s="76">
        <f t="shared" si="1"/>
        <v>0.14929680932063807</v>
      </c>
      <c r="H73" s="77">
        <f t="shared" si="2"/>
        <v>28500</v>
      </c>
      <c r="I73" s="77">
        <f t="shared" si="3"/>
        <v>35500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1013.0269457430014</v>
      </c>
      <c r="F74" s="75">
        <f t="shared" si="5"/>
        <v>59.42308729800375</v>
      </c>
      <c r="G74" s="76">
        <f t="shared" si="1"/>
        <v>8.6346302922754303E-2</v>
      </c>
      <c r="H74" s="77">
        <f t="shared" si="2"/>
        <v>29500</v>
      </c>
      <c r="I74" s="77">
        <f t="shared" si="3"/>
        <v>36500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1003.143834803305</v>
      </c>
      <c r="F75" s="75">
        <f t="shared" si="5"/>
        <v>48.709537517974169</v>
      </c>
      <c r="G75" s="76">
        <f t="shared" si="1"/>
        <v>4.4508169037969642E-2</v>
      </c>
      <c r="H75" s="77">
        <f t="shared" si="2"/>
        <v>30500</v>
      </c>
      <c r="I75" s="77">
        <f t="shared" si="3"/>
        <v>37500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993.35714368961283</v>
      </c>
      <c r="F76" s="75">
        <f t="shared" si="5"/>
        <v>37.890436372965148</v>
      </c>
      <c r="G76" s="76">
        <f t="shared" si="1"/>
        <v>1.9267486570030089E-2</v>
      </c>
      <c r="H76" s="77">
        <f t="shared" si="2"/>
        <v>31500</v>
      </c>
      <c r="I76" s="77">
        <f t="shared" si="3"/>
        <v>38500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983.66593172819375</v>
      </c>
      <c r="F77" s="75">
        <f t="shared" si="5"/>
        <v>26.964743956421493</v>
      </c>
      <c r="G77" s="76">
        <f t="shared" si="1"/>
        <v>6.1998432745729998E-3</v>
      </c>
      <c r="H77" s="77">
        <f t="shared" si="2"/>
        <v>32500</v>
      </c>
      <c r="I77" s="77">
        <f t="shared" si="3"/>
        <v>39500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974.06926742254745</v>
      </c>
      <c r="F78" s="75">
        <f t="shared" si="5"/>
        <v>15.931410116485424</v>
      </c>
      <c r="G78" s="76">
        <f t="shared" si="1"/>
        <v>1.0729358764119013E-3</v>
      </c>
      <c r="H78" s="77">
        <f t="shared" si="2"/>
        <v>33500</v>
      </c>
      <c r="I78" s="77">
        <f t="shared" si="3"/>
        <v>40500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964.56622836387237</v>
      </c>
      <c r="F79" s="75">
        <f t="shared" si="5"/>
        <v>4.7893743550582712</v>
      </c>
      <c r="G79" s="76">
        <f t="shared" si="1"/>
        <v>1.9527905129322866E-5</v>
      </c>
      <c r="H79" s="77">
        <f t="shared" si="2"/>
        <v>34500</v>
      </c>
      <c r="I79" s="77">
        <f t="shared" si="3"/>
        <v>41500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955.1559011424057</v>
      </c>
      <c r="F80" s="75">
        <f t="shared" si="5"/>
        <v>0</v>
      </c>
      <c r="G80" s="76">
        <f t="shared" si="1"/>
        <v>0</v>
      </c>
      <c r="H80" s="77">
        <f t="shared" si="2"/>
        <v>35500</v>
      </c>
      <c r="I80" s="77">
        <f t="shared" si="3"/>
        <v>42500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945.83738125962748</v>
      </c>
      <c r="F81" s="75">
        <f t="shared" si="5"/>
        <v>0</v>
      </c>
      <c r="G81" s="76">
        <f t="shared" si="1"/>
        <v>0</v>
      </c>
      <c r="H81" s="77">
        <f t="shared" si="2"/>
        <v>36500</v>
      </c>
      <c r="I81" s="77">
        <f t="shared" si="3"/>
        <v>43500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936.60977304132393</v>
      </c>
      <c r="F82" s="75">
        <f t="shared" si="5"/>
        <v>0</v>
      </c>
      <c r="G82" s="76">
        <f t="shared" si="1"/>
        <v>0</v>
      </c>
      <c r="H82" s="77">
        <f t="shared" si="2"/>
        <v>37500</v>
      </c>
      <c r="I82" s="77">
        <f t="shared" si="3"/>
        <v>44500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927.47218955149674</v>
      </c>
      <c r="F83" s="75">
        <f t="shared" si="5"/>
        <v>0</v>
      </c>
      <c r="G83" s="76">
        <f t="shared" si="1"/>
        <v>0</v>
      </c>
      <c r="H83" s="77">
        <f t="shared" si="2"/>
        <v>38500</v>
      </c>
      <c r="I83" s="77">
        <f t="shared" si="3"/>
        <v>45500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918.42375250711223</v>
      </c>
      <c r="F84" s="75">
        <f t="shared" si="5"/>
        <v>0</v>
      </c>
      <c r="G84" s="76">
        <f t="shared" si="1"/>
        <v>0</v>
      </c>
      <c r="H84" s="77">
        <f t="shared" si="2"/>
        <v>39500</v>
      </c>
      <c r="I84" s="77">
        <f t="shared" si="3"/>
        <v>46500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909.46359219368355</v>
      </c>
      <c r="F85" s="75">
        <f t="shared" si="5"/>
        <v>0</v>
      </c>
      <c r="G85" s="76">
        <f t="shared" si="1"/>
        <v>0</v>
      </c>
      <c r="H85" s="77">
        <f t="shared" si="2"/>
        <v>40500</v>
      </c>
      <c r="I85" s="77">
        <f t="shared" si="3"/>
        <v>47500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900.59084738167599</v>
      </c>
      <c r="F86" s="75">
        <f t="shared" si="5"/>
        <v>0</v>
      </c>
      <c r="G86" s="76">
        <f t="shared" si="1"/>
        <v>0</v>
      </c>
      <c r="H86" s="77">
        <f t="shared" si="2"/>
        <v>41500</v>
      </c>
      <c r="I86" s="77">
        <f t="shared" si="3"/>
        <v>48500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891.80466524372684</v>
      </c>
      <c r="F87" s="75">
        <f t="shared" si="5"/>
        <v>0</v>
      </c>
      <c r="G87" s="76">
        <f t="shared" si="1"/>
        <v>0</v>
      </c>
      <c r="H87" s="77">
        <f t="shared" si="2"/>
        <v>42500</v>
      </c>
      <c r="I87" s="77">
        <f t="shared" si="3"/>
        <v>49500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883.10420127267412</v>
      </c>
      <c r="F88" s="75">
        <f t="shared" si="5"/>
        <v>0</v>
      </c>
      <c r="G88" s="76">
        <f t="shared" si="1"/>
        <v>0</v>
      </c>
      <c r="H88" s="77">
        <f t="shared" si="2"/>
        <v>43500</v>
      </c>
      <c r="I88" s="77">
        <f t="shared" si="3"/>
        <v>50500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874.48861920038416</v>
      </c>
      <c r="F89" s="75">
        <f t="shared" si="5"/>
        <v>0</v>
      </c>
      <c r="G89" s="76">
        <f t="shared" si="1"/>
        <v>0</v>
      </c>
      <c r="H89" s="77">
        <f t="shared" si="2"/>
        <v>44500</v>
      </c>
      <c r="I89" s="77">
        <f t="shared" si="3"/>
        <v>51500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865.9570909173724</v>
      </c>
      <c r="F90" s="75">
        <f t="shared" si="5"/>
        <v>0</v>
      </c>
      <c r="G90" s="76">
        <f t="shared" si="1"/>
        <v>0</v>
      </c>
      <c r="H90" s="77">
        <f t="shared" si="2"/>
        <v>45500</v>
      </c>
      <c r="I90" s="77">
        <f t="shared" si="3"/>
        <v>52500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857.50879639320647</v>
      </c>
      <c r="F91" s="75">
        <f t="shared" si="5"/>
        <v>0</v>
      </c>
      <c r="G91" s="76">
        <f t="shared" si="1"/>
        <v>0</v>
      </c>
      <c r="H91" s="77">
        <f t="shared" si="2"/>
        <v>46500</v>
      </c>
      <c r="I91" s="77">
        <f t="shared" si="3"/>
        <v>53500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849.14292359768683</v>
      </c>
      <c r="F92" s="75">
        <f t="shared" si="5"/>
        <v>0</v>
      </c>
      <c r="G92" s="76">
        <f t="shared" si="1"/>
        <v>0</v>
      </c>
      <c r="H92" s="77">
        <f t="shared" si="2"/>
        <v>47500</v>
      </c>
      <c r="I92" s="77">
        <f t="shared" si="3"/>
        <v>54500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840.85866842279722</v>
      </c>
      <c r="F93" s="75">
        <f t="shared" si="5"/>
        <v>0</v>
      </c>
      <c r="G93" s="76">
        <f t="shared" si="1"/>
        <v>0</v>
      </c>
      <c r="H93" s="77">
        <f t="shared" si="2"/>
        <v>48500</v>
      </c>
      <c r="I93" s="77">
        <f t="shared" si="3"/>
        <v>55500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832.65523460541442</v>
      </c>
      <c r="F94" s="75">
        <f t="shared" si="5"/>
        <v>0</v>
      </c>
      <c r="G94" s="76">
        <f t="shared" si="1"/>
        <v>0</v>
      </c>
      <c r="H94" s="77">
        <f t="shared" si="2"/>
        <v>49500</v>
      </c>
      <c r="I94" s="77">
        <f t="shared" si="3"/>
        <v>56500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824.53183365077484</v>
      </c>
      <c r="F95" s="75">
        <f t="shared" si="5"/>
        <v>0</v>
      </c>
      <c r="G95" s="76">
        <f t="shared" si="1"/>
        <v>0</v>
      </c>
      <c r="H95" s="77">
        <f t="shared" si="2"/>
        <v>50500</v>
      </c>
      <c r="I95" s="77">
        <f t="shared" si="3"/>
        <v>57500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816.48768475668476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51500</v>
      </c>
      <c r="I96" s="77">
        <f t="shared" ref="I96:I159" si="10">A96+$C$6/2</f>
        <v>58500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808.52201473847219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52500</v>
      </c>
      <c r="I97" s="77">
        <f t="shared" si="10"/>
        <v>59500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800.63405795467077</v>
      </c>
      <c r="F98" s="75">
        <f t="shared" si="11"/>
        <v>0</v>
      </c>
      <c r="G98" s="76">
        <f t="shared" si="8"/>
        <v>0</v>
      </c>
      <c r="H98" s="77">
        <f t="shared" si="9"/>
        <v>53500</v>
      </c>
      <c r="I98" s="77">
        <f t="shared" si="10"/>
        <v>60500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792.82305623342654</v>
      </c>
      <c r="F99" s="75">
        <f t="shared" si="11"/>
        <v>0</v>
      </c>
      <c r="G99" s="76">
        <f t="shared" si="8"/>
        <v>0</v>
      </c>
      <c r="H99" s="77">
        <f t="shared" si="9"/>
        <v>54500</v>
      </c>
      <c r="I99" s="77">
        <f t="shared" si="10"/>
        <v>61500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785.08825879962546</v>
      </c>
      <c r="F100" s="75">
        <f t="shared" si="11"/>
        <v>0</v>
      </c>
      <c r="G100" s="76">
        <f t="shared" si="8"/>
        <v>0</v>
      </c>
      <c r="H100" s="77">
        <f t="shared" si="9"/>
        <v>55500</v>
      </c>
      <c r="I100" s="77">
        <f t="shared" si="10"/>
        <v>62500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777.42892220273075</v>
      </c>
      <c r="F101" s="75">
        <f t="shared" si="11"/>
        <v>0</v>
      </c>
      <c r="G101" s="76">
        <f t="shared" si="8"/>
        <v>0</v>
      </c>
      <c r="H101" s="77">
        <f t="shared" si="9"/>
        <v>56500</v>
      </c>
      <c r="I101" s="77">
        <f t="shared" si="10"/>
        <v>63500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769.8443102453233</v>
      </c>
      <c r="F102" s="75">
        <f t="shared" si="11"/>
        <v>0</v>
      </c>
      <c r="G102" s="76">
        <f t="shared" si="8"/>
        <v>0</v>
      </c>
      <c r="H102" s="77">
        <f t="shared" si="9"/>
        <v>57500</v>
      </c>
      <c r="I102" s="77">
        <f t="shared" si="10"/>
        <v>64500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762.333693912341</v>
      </c>
      <c r="F103" s="75">
        <f t="shared" si="11"/>
        <v>0</v>
      </c>
      <c r="G103" s="76">
        <f t="shared" si="8"/>
        <v>0</v>
      </c>
      <c r="H103" s="77">
        <f t="shared" si="9"/>
        <v>58500</v>
      </c>
      <c r="I103" s="77">
        <f t="shared" si="10"/>
        <v>65500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754.89635130100658</v>
      </c>
      <c r="F104" s="75">
        <f t="shared" si="11"/>
        <v>0</v>
      </c>
      <c r="G104" s="76">
        <f t="shared" si="8"/>
        <v>0</v>
      </c>
      <c r="H104" s="77">
        <f t="shared" si="9"/>
        <v>59500</v>
      </c>
      <c r="I104" s="77">
        <f t="shared" si="10"/>
        <v>66500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747.53156755144119</v>
      </c>
      <c r="F105" s="75">
        <f t="shared" si="11"/>
        <v>0</v>
      </c>
      <c r="G105" s="76">
        <f t="shared" si="8"/>
        <v>0</v>
      </c>
      <c r="H105" s="77">
        <f t="shared" si="9"/>
        <v>60500</v>
      </c>
      <c r="I105" s="77">
        <f t="shared" si="10"/>
        <v>67500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740.2386347779526</v>
      </c>
      <c r="F106" s="75">
        <f t="shared" si="11"/>
        <v>0</v>
      </c>
      <c r="G106" s="76">
        <f t="shared" si="8"/>
        <v>0</v>
      </c>
      <c r="H106" s="77">
        <f t="shared" si="9"/>
        <v>61500</v>
      </c>
      <c r="I106" s="77">
        <f t="shared" si="10"/>
        <v>68500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733.01685200099564</v>
      </c>
      <c r="F107" s="75">
        <f t="shared" si="11"/>
        <v>0</v>
      </c>
      <c r="G107" s="76">
        <f t="shared" si="8"/>
        <v>0</v>
      </c>
      <c r="H107" s="77">
        <f t="shared" si="9"/>
        <v>62500</v>
      </c>
      <c r="I107" s="77">
        <f t="shared" si="10"/>
        <v>69500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725.8655250797957</v>
      </c>
      <c r="F108" s="75">
        <f t="shared" si="11"/>
        <v>0</v>
      </c>
      <c r="G108" s="76">
        <f t="shared" si="8"/>
        <v>0</v>
      </c>
      <c r="H108" s="77">
        <f t="shared" si="9"/>
        <v>63500</v>
      </c>
      <c r="I108" s="77">
        <f t="shared" si="10"/>
        <v>70500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718.78396664562888</v>
      </c>
      <c r="F109" s="75">
        <f t="shared" si="11"/>
        <v>0</v>
      </c>
      <c r="G109" s="76">
        <f t="shared" si="8"/>
        <v>0</v>
      </c>
      <c r="H109" s="77">
        <f t="shared" si="9"/>
        <v>64500</v>
      </c>
      <c r="I109" s="77">
        <f t="shared" si="10"/>
        <v>71500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711.77149603575413</v>
      </c>
      <c r="F110" s="75">
        <f t="shared" si="11"/>
        <v>0</v>
      </c>
      <c r="G110" s="76">
        <f t="shared" si="8"/>
        <v>0</v>
      </c>
      <c r="H110" s="77">
        <f t="shared" si="9"/>
        <v>65500</v>
      </c>
      <c r="I110" s="77">
        <f t="shared" si="10"/>
        <v>72500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704.82743922799011</v>
      </c>
      <c r="F111" s="75">
        <f t="shared" si="11"/>
        <v>0</v>
      </c>
      <c r="G111" s="76">
        <f t="shared" si="8"/>
        <v>0</v>
      </c>
      <c r="H111" s="77">
        <f t="shared" si="9"/>
        <v>66500</v>
      </c>
      <c r="I111" s="77">
        <f t="shared" si="10"/>
        <v>73500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697.95112877592874</v>
      </c>
      <c r="F112" s="75">
        <f t="shared" si="11"/>
        <v>0</v>
      </c>
      <c r="G112" s="76">
        <f t="shared" si="8"/>
        <v>0</v>
      </c>
      <c r="H112" s="77">
        <f t="shared" si="9"/>
        <v>67500</v>
      </c>
      <c r="I112" s="77">
        <f t="shared" si="10"/>
        <v>74500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691.14190374478244</v>
      </c>
      <c r="F113" s="75">
        <f t="shared" si="11"/>
        <v>0</v>
      </c>
      <c r="G113" s="76">
        <f t="shared" si="8"/>
        <v>0</v>
      </c>
      <c r="H113" s="77">
        <f t="shared" si="9"/>
        <v>68500</v>
      </c>
      <c r="I113" s="77">
        <f t="shared" si="10"/>
        <v>75500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684.39910964785656</v>
      </c>
      <c r="F114" s="75">
        <f t="shared" si="11"/>
        <v>0</v>
      </c>
      <c r="G114" s="76">
        <f t="shared" si="8"/>
        <v>0</v>
      </c>
      <c r="H114" s="77">
        <f t="shared" si="9"/>
        <v>69500</v>
      </c>
      <c r="I114" s="77">
        <f t="shared" si="10"/>
        <v>76500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677.72209838364165</v>
      </c>
      <c r="F115" s="75">
        <f t="shared" si="11"/>
        <v>0</v>
      </c>
      <c r="G115" s="76">
        <f t="shared" si="8"/>
        <v>0</v>
      </c>
      <c r="H115" s="77">
        <f t="shared" si="9"/>
        <v>70500</v>
      </c>
      <c r="I115" s="77">
        <f t="shared" si="10"/>
        <v>77500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671.11022817351909</v>
      </c>
      <c r="F116" s="75">
        <f t="shared" si="11"/>
        <v>0</v>
      </c>
      <c r="G116" s="76">
        <f t="shared" si="8"/>
        <v>0</v>
      </c>
      <c r="H116" s="77">
        <f t="shared" si="9"/>
        <v>71500</v>
      </c>
      <c r="I116" s="77">
        <f t="shared" si="10"/>
        <v>78500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664.56286350007588</v>
      </c>
      <c r="F117" s="75">
        <f t="shared" si="11"/>
        <v>0</v>
      </c>
      <c r="G117" s="76">
        <f t="shared" si="8"/>
        <v>0</v>
      </c>
      <c r="H117" s="77">
        <f t="shared" si="9"/>
        <v>72500</v>
      </c>
      <c r="I117" s="77">
        <f t="shared" si="10"/>
        <v>79500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658.07937504601853</v>
      </c>
      <c r="F118" s="75">
        <f t="shared" si="11"/>
        <v>0</v>
      </c>
      <c r="G118" s="76">
        <f t="shared" si="8"/>
        <v>0</v>
      </c>
      <c r="H118" s="77">
        <f t="shared" si="9"/>
        <v>73500</v>
      </c>
      <c r="I118" s="77">
        <f t="shared" si="10"/>
        <v>80500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651.65913963368644</v>
      </c>
      <c r="F119" s="75">
        <f t="shared" si="11"/>
        <v>0</v>
      </c>
      <c r="G119" s="76">
        <f t="shared" si="8"/>
        <v>0</v>
      </c>
      <c r="H119" s="77">
        <f t="shared" si="9"/>
        <v>74500</v>
      </c>
      <c r="I119" s="77">
        <f t="shared" si="10"/>
        <v>81500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645.30154016515178</v>
      </c>
      <c r="F120" s="75">
        <f t="shared" si="11"/>
        <v>0</v>
      </c>
      <c r="G120" s="76">
        <f t="shared" si="8"/>
        <v>0</v>
      </c>
      <c r="H120" s="77">
        <f t="shared" si="9"/>
        <v>75500</v>
      </c>
      <c r="I120" s="77">
        <f t="shared" si="10"/>
        <v>82500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639.00596556290702</v>
      </c>
      <c r="F121" s="75">
        <f t="shared" si="11"/>
        <v>0</v>
      </c>
      <c r="G121" s="76">
        <f t="shared" si="8"/>
        <v>0</v>
      </c>
      <c r="H121" s="77">
        <f t="shared" si="9"/>
        <v>76500</v>
      </c>
      <c r="I121" s="77">
        <f t="shared" si="10"/>
        <v>83500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632.77181071112852</v>
      </c>
      <c r="F122" s="75">
        <f t="shared" si="11"/>
        <v>0</v>
      </c>
      <c r="G122" s="76">
        <f t="shared" si="8"/>
        <v>0</v>
      </c>
      <c r="H122" s="77">
        <f t="shared" si="9"/>
        <v>77500</v>
      </c>
      <c r="I122" s="77">
        <f t="shared" si="10"/>
        <v>84500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626.59847639751456</v>
      </c>
      <c r="F123" s="75">
        <f t="shared" si="11"/>
        <v>0</v>
      </c>
      <c r="G123" s="76">
        <f t="shared" si="8"/>
        <v>0</v>
      </c>
      <c r="H123" s="77">
        <f t="shared" si="9"/>
        <v>78500</v>
      </c>
      <c r="I123" s="77">
        <f t="shared" si="10"/>
        <v>85500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620.4853692556909</v>
      </c>
      <c r="F124" s="75">
        <f t="shared" si="11"/>
        <v>0</v>
      </c>
      <c r="G124" s="76">
        <f t="shared" si="8"/>
        <v>0</v>
      </c>
      <c r="H124" s="77">
        <f t="shared" si="9"/>
        <v>79500</v>
      </c>
      <c r="I124" s="77">
        <f t="shared" si="10"/>
        <v>86500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614.43190170817684</v>
      </c>
      <c r="F125" s="75">
        <f t="shared" si="11"/>
        <v>0</v>
      </c>
      <c r="G125" s="76">
        <f t="shared" si="8"/>
        <v>0</v>
      </c>
      <c r="H125" s="77">
        <f t="shared" si="9"/>
        <v>80500</v>
      </c>
      <c r="I125" s="77">
        <f t="shared" si="10"/>
        <v>87500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608.43749190990945</v>
      </c>
      <c r="F126" s="75">
        <f t="shared" si="11"/>
        <v>0</v>
      </c>
      <c r="G126" s="76">
        <f t="shared" si="8"/>
        <v>0</v>
      </c>
      <c r="H126" s="77">
        <f t="shared" si="9"/>
        <v>81500</v>
      </c>
      <c r="I126" s="77">
        <f t="shared" si="10"/>
        <v>88500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602.50156369231809</v>
      </c>
      <c r="F127" s="75">
        <f t="shared" si="11"/>
        <v>0</v>
      </c>
      <c r="G127" s="76">
        <f t="shared" si="8"/>
        <v>0</v>
      </c>
      <c r="H127" s="77">
        <f t="shared" si="9"/>
        <v>82500</v>
      </c>
      <c r="I127" s="77">
        <f t="shared" si="10"/>
        <v>89500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596.6235465079435</v>
      </c>
      <c r="F128" s="75">
        <f t="shared" si="11"/>
        <v>0</v>
      </c>
      <c r="G128" s="76">
        <f t="shared" si="8"/>
        <v>0</v>
      </c>
      <c r="H128" s="77">
        <f t="shared" si="9"/>
        <v>83500</v>
      </c>
      <c r="I128" s="77">
        <f t="shared" si="10"/>
        <v>90500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590.80287537559923</v>
      </c>
      <c r="F129" s="75">
        <f t="shared" si="11"/>
        <v>0</v>
      </c>
      <c r="G129" s="76">
        <f t="shared" si="8"/>
        <v>0</v>
      </c>
      <c r="H129" s="77">
        <f t="shared" si="9"/>
        <v>84500</v>
      </c>
      <c r="I129" s="77">
        <f t="shared" si="10"/>
        <v>91500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585.0389908260662</v>
      </c>
      <c r="F130" s="75">
        <f t="shared" si="11"/>
        <v>0</v>
      </c>
      <c r="G130" s="76">
        <f t="shared" si="8"/>
        <v>0</v>
      </c>
      <c r="H130" s="77">
        <f t="shared" si="9"/>
        <v>85500</v>
      </c>
      <c r="I130" s="77">
        <f t="shared" si="10"/>
        <v>92500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579.33133884831818</v>
      </c>
      <c r="F131" s="75">
        <f t="shared" si="11"/>
        <v>0</v>
      </c>
      <c r="G131" s="76">
        <f t="shared" si="8"/>
        <v>0</v>
      </c>
      <c r="H131" s="77">
        <f t="shared" si="9"/>
        <v>86500</v>
      </c>
      <c r="I131" s="77">
        <f t="shared" si="10"/>
        <v>93500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573.67937083627135</v>
      </c>
      <c r="F132" s="75">
        <f t="shared" si="11"/>
        <v>0</v>
      </c>
      <c r="G132" s="76">
        <f t="shared" si="8"/>
        <v>0</v>
      </c>
      <c r="H132" s="77">
        <f t="shared" si="9"/>
        <v>87500</v>
      </c>
      <c r="I132" s="77">
        <f t="shared" si="10"/>
        <v>94500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568.08254353605412</v>
      </c>
      <c r="F133" s="75">
        <f t="shared" si="11"/>
        <v>0</v>
      </c>
      <c r="G133" s="76">
        <f t="shared" si="8"/>
        <v>0</v>
      </c>
      <c r="H133" s="77">
        <f t="shared" si="9"/>
        <v>88500</v>
      </c>
      <c r="I133" s="77">
        <f t="shared" si="10"/>
        <v>95500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562.54031899378992</v>
      </c>
      <c r="F134" s="75">
        <f t="shared" si="11"/>
        <v>0</v>
      </c>
      <c r="G134" s="76">
        <f t="shared" si="8"/>
        <v>0</v>
      </c>
      <c r="H134" s="77">
        <f t="shared" si="9"/>
        <v>89500</v>
      </c>
      <c r="I134" s="77">
        <f t="shared" si="10"/>
        <v>96500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557.05216450389116</v>
      </c>
      <c r="F135" s="75">
        <f t="shared" si="11"/>
        <v>0</v>
      </c>
      <c r="G135" s="76">
        <f t="shared" si="8"/>
        <v>0</v>
      </c>
      <c r="H135" s="77">
        <f t="shared" si="9"/>
        <v>90500</v>
      </c>
      <c r="I135" s="77">
        <f t="shared" si="10"/>
        <v>97500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551.61755255785636</v>
      </c>
      <c r="F136" s="75">
        <f t="shared" si="11"/>
        <v>0</v>
      </c>
      <c r="G136" s="76">
        <f t="shared" si="8"/>
        <v>0</v>
      </c>
      <c r="H136" s="77">
        <f t="shared" si="9"/>
        <v>91500</v>
      </c>
      <c r="I136" s="77">
        <f t="shared" si="10"/>
        <v>98500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546.23596079356753</v>
      </c>
      <c r="F137" s="75">
        <f t="shared" si="11"/>
        <v>0</v>
      </c>
      <c r="G137" s="76">
        <f t="shared" si="8"/>
        <v>0</v>
      </c>
      <c r="H137" s="77">
        <f t="shared" si="9"/>
        <v>92500</v>
      </c>
      <c r="I137" s="77">
        <f t="shared" si="10"/>
        <v>99500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540.90687194508189</v>
      </c>
      <c r="F138" s="75">
        <f t="shared" si="11"/>
        <v>0</v>
      </c>
      <c r="G138" s="76">
        <f t="shared" si="8"/>
        <v>0</v>
      </c>
      <c r="H138" s="77">
        <f t="shared" si="9"/>
        <v>93500</v>
      </c>
      <c r="I138" s="77">
        <f t="shared" si="10"/>
        <v>100500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535.62977379291317</v>
      </c>
      <c r="F139" s="75">
        <f t="shared" si="11"/>
        <v>0</v>
      </c>
      <c r="G139" s="76">
        <f t="shared" si="8"/>
        <v>0</v>
      </c>
      <c r="H139" s="77">
        <f t="shared" si="9"/>
        <v>94500</v>
      </c>
      <c r="I139" s="77">
        <f t="shared" si="10"/>
        <v>101500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530.40415911479897</v>
      </c>
      <c r="F140" s="75">
        <f t="shared" si="11"/>
        <v>0</v>
      </c>
      <c r="G140" s="76">
        <f t="shared" si="8"/>
        <v>0</v>
      </c>
      <c r="H140" s="77">
        <f t="shared" si="9"/>
        <v>95500</v>
      </c>
      <c r="I140" s="77">
        <f t="shared" si="10"/>
        <v>102500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525.22952563694685</v>
      </c>
      <c r="F141" s="75">
        <f t="shared" si="11"/>
        <v>0</v>
      </c>
      <c r="G141" s="76">
        <f t="shared" si="8"/>
        <v>0</v>
      </c>
      <c r="H141" s="77">
        <f t="shared" si="9"/>
        <v>96500</v>
      </c>
      <c r="I141" s="77">
        <f t="shared" si="10"/>
        <v>103500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520.10537598575775</v>
      </c>
      <c r="F142" s="75">
        <f t="shared" si="11"/>
        <v>0</v>
      </c>
      <c r="G142" s="76">
        <f t="shared" si="8"/>
        <v>0</v>
      </c>
      <c r="H142" s="77">
        <f t="shared" si="9"/>
        <v>97500</v>
      </c>
      <c r="I142" s="77">
        <f t="shared" si="10"/>
        <v>104500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515.03121764001924</v>
      </c>
      <c r="F143" s="75">
        <f t="shared" si="11"/>
        <v>0</v>
      </c>
      <c r="G143" s="76">
        <f t="shared" si="8"/>
        <v>0</v>
      </c>
      <c r="H143" s="77">
        <f t="shared" si="9"/>
        <v>98500</v>
      </c>
      <c r="I143" s="77">
        <f t="shared" si="10"/>
        <v>105500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510.00656288356561</v>
      </c>
      <c r="F144" s="75">
        <f t="shared" si="11"/>
        <v>0</v>
      </c>
      <c r="G144" s="76">
        <f t="shared" si="8"/>
        <v>0</v>
      </c>
      <c r="H144" s="77">
        <f t="shared" si="9"/>
        <v>99500</v>
      </c>
      <c r="I144" s="77">
        <f t="shared" si="10"/>
        <v>106500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505.03092875839957</v>
      </c>
      <c r="F145" s="75">
        <f t="shared" si="11"/>
        <v>0</v>
      </c>
      <c r="G145" s="76">
        <f t="shared" si="8"/>
        <v>0</v>
      </c>
      <c r="H145" s="77">
        <f t="shared" si="9"/>
        <v>100500</v>
      </c>
      <c r="I145" s="77">
        <f t="shared" si="10"/>
        <v>107500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500.1038370182718</v>
      </c>
      <c r="F146" s="75">
        <f t="shared" si="11"/>
        <v>0</v>
      </c>
      <c r="G146" s="76">
        <f t="shared" si="8"/>
        <v>0</v>
      </c>
      <c r="H146" s="77">
        <f t="shared" si="9"/>
        <v>101500</v>
      </c>
      <c r="I146" s="77">
        <f t="shared" si="10"/>
        <v>108500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495.22481408271261</v>
      </c>
      <c r="F147" s="75">
        <f t="shared" si="11"/>
        <v>0</v>
      </c>
      <c r="G147" s="76">
        <f t="shared" si="8"/>
        <v>0</v>
      </c>
      <c r="H147" s="77">
        <f t="shared" si="9"/>
        <v>102500</v>
      </c>
      <c r="I147" s="77">
        <f t="shared" si="10"/>
        <v>109500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490.39339099151312</v>
      </c>
      <c r="F148" s="75">
        <f t="shared" si="11"/>
        <v>0</v>
      </c>
      <c r="G148" s="76">
        <f t="shared" si="8"/>
        <v>0</v>
      </c>
      <c r="H148" s="77">
        <f t="shared" si="9"/>
        <v>103500</v>
      </c>
      <c r="I148" s="77">
        <f t="shared" si="10"/>
        <v>110500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485.60910335964928</v>
      </c>
      <c r="F149" s="75">
        <f t="shared" si="11"/>
        <v>0</v>
      </c>
      <c r="G149" s="76">
        <f t="shared" si="8"/>
        <v>0</v>
      </c>
      <c r="H149" s="77">
        <f t="shared" si="9"/>
        <v>104500</v>
      </c>
      <c r="I149" s="77">
        <f t="shared" si="10"/>
        <v>111500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480.87149133264643</v>
      </c>
      <c r="F150" s="75">
        <f t="shared" si="11"/>
        <v>0</v>
      </c>
      <c r="G150" s="76">
        <f t="shared" si="8"/>
        <v>0</v>
      </c>
      <c r="H150" s="77">
        <f t="shared" si="9"/>
        <v>105500</v>
      </c>
      <c r="I150" s="77">
        <f t="shared" si="10"/>
        <v>112500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476.18009954237959</v>
      </c>
      <c r="F151" s="75">
        <f t="shared" si="11"/>
        <v>0</v>
      </c>
      <c r="G151" s="76">
        <f t="shared" si="8"/>
        <v>0</v>
      </c>
      <c r="H151" s="77">
        <f t="shared" si="9"/>
        <v>106500</v>
      </c>
      <c r="I151" s="77">
        <f t="shared" si="10"/>
        <v>113500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471.53447706330388</v>
      </c>
      <c r="F152" s="75">
        <f t="shared" si="11"/>
        <v>0</v>
      </c>
      <c r="G152" s="76">
        <f t="shared" si="8"/>
        <v>0</v>
      </c>
      <c r="H152" s="77">
        <f t="shared" si="9"/>
        <v>107500</v>
      </c>
      <c r="I152" s="77">
        <f t="shared" si="10"/>
        <v>114500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466.93417736911323</v>
      </c>
      <c r="F153" s="75">
        <f t="shared" si="11"/>
        <v>0</v>
      </c>
      <c r="G153" s="76">
        <f t="shared" si="8"/>
        <v>0</v>
      </c>
      <c r="H153" s="77">
        <f t="shared" si="9"/>
        <v>108500</v>
      </c>
      <c r="I153" s="77">
        <f t="shared" si="10"/>
        <v>115500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462.37875828982089</v>
      </c>
      <c r="F154" s="75">
        <f t="shared" si="11"/>
        <v>0</v>
      </c>
      <c r="G154" s="76">
        <f t="shared" si="8"/>
        <v>0</v>
      </c>
      <c r="H154" s="77">
        <f t="shared" si="9"/>
        <v>109500</v>
      </c>
      <c r="I154" s="77">
        <f t="shared" si="10"/>
        <v>116500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457.86778196925934</v>
      </c>
      <c r="F155" s="75">
        <f t="shared" si="11"/>
        <v>0</v>
      </c>
      <c r="G155" s="76">
        <f t="shared" si="8"/>
        <v>0</v>
      </c>
      <c r="H155" s="77">
        <f t="shared" si="9"/>
        <v>110500</v>
      </c>
      <c r="I155" s="77">
        <f t="shared" si="10"/>
        <v>117500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453.40081482299462</v>
      </c>
      <c r="F156" s="75">
        <f t="shared" si="11"/>
        <v>0</v>
      </c>
      <c r="G156" s="76">
        <f t="shared" si="8"/>
        <v>0</v>
      </c>
      <c r="H156" s="77">
        <f t="shared" si="9"/>
        <v>111500</v>
      </c>
      <c r="I156" s="77">
        <f t="shared" si="10"/>
        <v>118500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448.97742749665076</v>
      </c>
      <c r="F157" s="75">
        <f t="shared" si="11"/>
        <v>0</v>
      </c>
      <c r="G157" s="76">
        <f t="shared" si="8"/>
        <v>0</v>
      </c>
      <c r="H157" s="77">
        <f t="shared" si="9"/>
        <v>112500</v>
      </c>
      <c r="I157" s="77">
        <f t="shared" si="10"/>
        <v>119500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444.59719482464175</v>
      </c>
      <c r="F158" s="75">
        <f t="shared" si="11"/>
        <v>0</v>
      </c>
      <c r="G158" s="76">
        <f t="shared" si="8"/>
        <v>0</v>
      </c>
      <c r="H158" s="77">
        <f t="shared" si="9"/>
        <v>113500</v>
      </c>
      <c r="I158" s="77">
        <f t="shared" si="10"/>
        <v>120500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440.25969578930551</v>
      </c>
      <c r="F159" s="75">
        <f t="shared" si="11"/>
        <v>0</v>
      </c>
      <c r="G159" s="76">
        <f t="shared" si="8"/>
        <v>0</v>
      </c>
      <c r="H159" s="77">
        <f t="shared" si="9"/>
        <v>114500</v>
      </c>
      <c r="I159" s="77">
        <f t="shared" si="10"/>
        <v>121500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435.96451348043678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115500</v>
      </c>
      <c r="I160" s="77">
        <f t="shared" ref="I160:I167" si="16">A160+$C$6/2</f>
        <v>122500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431.71123505521399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116500</v>
      </c>
      <c r="I161" s="77">
        <f t="shared" si="16"/>
        <v>123500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427.49945169851895</v>
      </c>
      <c r="F162" s="75">
        <f t="shared" si="17"/>
        <v>0</v>
      </c>
      <c r="G162" s="76">
        <f t="shared" si="14"/>
        <v>0</v>
      </c>
      <c r="H162" s="77">
        <f t="shared" si="15"/>
        <v>117500</v>
      </c>
      <c r="I162" s="77">
        <f t="shared" si="16"/>
        <v>124500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423.32875858364127</v>
      </c>
      <c r="F163" s="75">
        <f t="shared" si="17"/>
        <v>0</v>
      </c>
      <c r="G163" s="76">
        <f t="shared" si="14"/>
        <v>0</v>
      </c>
      <c r="H163" s="77">
        <f t="shared" si="15"/>
        <v>118500</v>
      </c>
      <c r="I163" s="77">
        <f t="shared" si="16"/>
        <v>125500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419.1987548333683</v>
      </c>
      <c r="F164" s="75">
        <f t="shared" si="17"/>
        <v>0</v>
      </c>
      <c r="G164" s="76">
        <f t="shared" si="14"/>
        <v>0</v>
      </c>
      <c r="H164" s="77">
        <f t="shared" si="15"/>
        <v>119500</v>
      </c>
      <c r="I164" s="77">
        <f t="shared" si="16"/>
        <v>126500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415.1090434814534</v>
      </c>
      <c r="F165" s="75">
        <f t="shared" si="17"/>
        <v>0</v>
      </c>
      <c r="G165" s="76">
        <f t="shared" si="14"/>
        <v>0</v>
      </c>
      <c r="H165" s="77">
        <f t="shared" si="15"/>
        <v>120500</v>
      </c>
      <c r="I165" s="77">
        <f t="shared" si="16"/>
        <v>127500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411.0592314344604</v>
      </c>
      <c r="F166" s="75">
        <f t="shared" si="17"/>
        <v>0</v>
      </c>
      <c r="G166" s="76">
        <f t="shared" si="14"/>
        <v>0</v>
      </c>
      <c r="H166" s="77">
        <f t="shared" si="15"/>
        <v>121500</v>
      </c>
      <c r="I166" s="77">
        <f t="shared" si="16"/>
        <v>128500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407.0489294339805</v>
      </c>
      <c r="F167" s="84">
        <f t="shared" si="17"/>
        <v>0</v>
      </c>
      <c r="G167" s="85">
        <f t="shared" si="14"/>
        <v>0</v>
      </c>
      <c r="H167" s="86">
        <f t="shared" si="15"/>
        <v>122500</v>
      </c>
      <c r="I167" s="86">
        <f t="shared" si="16"/>
        <v>129500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8-3-1977</vt:lpstr>
      <vt:lpstr>9-4-1977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2012-12-18T14:47:03Z</dcterms:modified>
</cp:coreProperties>
</file>