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1070" windowHeight="11835" tabRatio="598"/>
  </bookViews>
  <sheets>
    <sheet name="Overview" sheetId="52" r:id="rId1"/>
    <sheet name="29-5-1984" sheetId="18" r:id="rId2"/>
    <sheet name="17-5-1984" sheetId="54" r:id="rId3"/>
    <sheet name="19-4-1984" sheetId="53" r:id="rId4"/>
    <sheet name="28-4-1982" sheetId="55" r:id="rId5"/>
    <sheet name="15-7-1982" sheetId="56" r:id="rId6"/>
    <sheet name="Sheet3" sheetId="3" r:id="rId7"/>
  </sheets>
  <calcPr calcId="145621" iterate="1"/>
</workbook>
</file>

<file path=xl/calcChain.xml><?xml version="1.0" encoding="utf-8"?>
<calcChain xmlns="http://schemas.openxmlformats.org/spreadsheetml/2006/main">
  <c r="I6" i="56" l="1"/>
  <c r="I5" i="56"/>
  <c r="G13" i="56"/>
  <c r="G10" i="56"/>
  <c r="G12" i="56"/>
  <c r="F11" i="56"/>
  <c r="G11" i="56"/>
  <c r="F10" i="56"/>
  <c r="F9" i="56"/>
  <c r="G9" i="56"/>
  <c r="G8" i="56"/>
  <c r="F7" i="56"/>
  <c r="G7" i="56"/>
  <c r="F6" i="56"/>
  <c r="G6" i="56"/>
  <c r="F5" i="56"/>
  <c r="G5" i="56"/>
  <c r="A42" i="56"/>
  <c r="I42" i="56" s="1"/>
  <c r="I41" i="56"/>
  <c r="H41" i="56"/>
  <c r="A40" i="56"/>
  <c r="H40" i="56" s="1"/>
  <c r="A39" i="56"/>
  <c r="H39" i="56" s="1"/>
  <c r="A38" i="56"/>
  <c r="H38" i="56" s="1"/>
  <c r="A37" i="56"/>
  <c r="H37" i="56" s="1"/>
  <c r="A36" i="56"/>
  <c r="H36" i="56" s="1"/>
  <c r="A35" i="56"/>
  <c r="H35" i="56" s="1"/>
  <c r="A34" i="56"/>
  <c r="H34" i="56" s="1"/>
  <c r="A33" i="56"/>
  <c r="H33" i="56" s="1"/>
  <c r="A32" i="56"/>
  <c r="H32" i="56" s="1"/>
  <c r="C22" i="56"/>
  <c r="C21" i="56"/>
  <c r="C20" i="56"/>
  <c r="C19" i="56"/>
  <c r="C18" i="56"/>
  <c r="C17" i="56"/>
  <c r="C14" i="56"/>
  <c r="I7" i="55"/>
  <c r="I6" i="55"/>
  <c r="H5" i="55"/>
  <c r="I5" i="55"/>
  <c r="F11" i="55"/>
  <c r="F10" i="55"/>
  <c r="F9" i="55"/>
  <c r="G9" i="55"/>
  <c r="F8" i="55"/>
  <c r="G8" i="55"/>
  <c r="F7" i="55"/>
  <c r="G7" i="55"/>
  <c r="A43" i="55"/>
  <c r="A42" i="55"/>
  <c r="I41" i="55"/>
  <c r="H41" i="55"/>
  <c r="I40" i="55"/>
  <c r="A40" i="55"/>
  <c r="H40" i="55" s="1"/>
  <c r="I39" i="55"/>
  <c r="A39" i="55"/>
  <c r="H39" i="55" s="1"/>
  <c r="I38" i="55"/>
  <c r="A38" i="55"/>
  <c r="H38" i="55" s="1"/>
  <c r="I37" i="55"/>
  <c r="A37" i="55"/>
  <c r="H37" i="55" s="1"/>
  <c r="I36" i="55"/>
  <c r="A36" i="55"/>
  <c r="H36" i="55" s="1"/>
  <c r="I35" i="55"/>
  <c r="A35" i="55"/>
  <c r="H35" i="55" s="1"/>
  <c r="I34" i="55"/>
  <c r="A34" i="55"/>
  <c r="H34" i="55" s="1"/>
  <c r="I33" i="55"/>
  <c r="A33" i="55"/>
  <c r="H33" i="55" s="1"/>
  <c r="I32" i="55"/>
  <c r="A32" i="55"/>
  <c r="H32" i="55" s="1"/>
  <c r="C22" i="55"/>
  <c r="C21" i="55"/>
  <c r="C20" i="55"/>
  <c r="C19" i="55"/>
  <c r="C18" i="55"/>
  <c r="C17" i="55"/>
  <c r="C14" i="55"/>
  <c r="I9" i="54"/>
  <c r="I8" i="54"/>
  <c r="I6" i="54"/>
  <c r="H5" i="54"/>
  <c r="I5" i="54"/>
  <c r="F13" i="54"/>
  <c r="G13" i="54"/>
  <c r="G12" i="54"/>
  <c r="F11" i="54"/>
  <c r="G11" i="54"/>
  <c r="F10" i="54"/>
  <c r="G10" i="54"/>
  <c r="F9" i="54"/>
  <c r="G9" i="54"/>
  <c r="F8" i="54"/>
  <c r="G8" i="54"/>
  <c r="F7" i="54"/>
  <c r="G7" i="54"/>
  <c r="F6" i="54"/>
  <c r="G6" i="54"/>
  <c r="F5" i="54"/>
  <c r="G5" i="54"/>
  <c r="A42" i="54"/>
  <c r="A43" i="54" s="1"/>
  <c r="I41" i="54"/>
  <c r="H41" i="54"/>
  <c r="A40" i="54"/>
  <c r="I40" i="54" s="1"/>
  <c r="A39" i="54"/>
  <c r="I39" i="54" s="1"/>
  <c r="C22" i="54"/>
  <c r="C21" i="54"/>
  <c r="C20" i="54"/>
  <c r="C19" i="54"/>
  <c r="C18" i="54"/>
  <c r="C17" i="54"/>
  <c r="C14" i="54"/>
  <c r="I7" i="53"/>
  <c r="H6" i="53"/>
  <c r="I6" i="53"/>
  <c r="F12" i="53"/>
  <c r="G12" i="53"/>
  <c r="F11" i="53"/>
  <c r="G11" i="53"/>
  <c r="F10" i="53"/>
  <c r="G10" i="53"/>
  <c r="F9" i="53"/>
  <c r="G9" i="53"/>
  <c r="F8" i="53"/>
  <c r="G8" i="53"/>
  <c r="F7" i="53"/>
  <c r="G7" i="53"/>
  <c r="G6" i="53"/>
  <c r="A42" i="53"/>
  <c r="A43" i="53" s="1"/>
  <c r="I41" i="53"/>
  <c r="H41" i="53"/>
  <c r="A40" i="53"/>
  <c r="I40" i="53" s="1"/>
  <c r="A39" i="53"/>
  <c r="I39" i="53" s="1"/>
  <c r="A38" i="53"/>
  <c r="I38" i="53" s="1"/>
  <c r="A37" i="53"/>
  <c r="I37" i="53" s="1"/>
  <c r="A36" i="53"/>
  <c r="I36" i="53" s="1"/>
  <c r="A35" i="53"/>
  <c r="I35" i="53" s="1"/>
  <c r="A34" i="53"/>
  <c r="I34" i="53" s="1"/>
  <c r="A33" i="53"/>
  <c r="I33" i="53" s="1"/>
  <c r="A32" i="53"/>
  <c r="I32" i="53" s="1"/>
  <c r="C22" i="53"/>
  <c r="C21" i="53"/>
  <c r="C20" i="53"/>
  <c r="C19" i="53"/>
  <c r="C18" i="53"/>
  <c r="C17" i="53"/>
  <c r="C14" i="53"/>
  <c r="C25" i="56" l="1"/>
  <c r="C29" i="56" s="1"/>
  <c r="C28" i="56" s="1"/>
  <c r="E32" i="56"/>
  <c r="I32" i="56"/>
  <c r="E33" i="56"/>
  <c r="I33" i="56"/>
  <c r="E34" i="56"/>
  <c r="I34" i="56"/>
  <c r="E35" i="56"/>
  <c r="I35" i="56"/>
  <c r="E36" i="56"/>
  <c r="I36" i="56"/>
  <c r="E37" i="56"/>
  <c r="I37" i="56"/>
  <c r="E38" i="56"/>
  <c r="I38" i="56"/>
  <c r="E39" i="56"/>
  <c r="I39" i="56"/>
  <c r="E40" i="56"/>
  <c r="I40" i="56"/>
  <c r="F41" i="56"/>
  <c r="G41" i="56" s="1"/>
  <c r="F42" i="56"/>
  <c r="H42" i="56"/>
  <c r="A43" i="56"/>
  <c r="F32" i="56"/>
  <c r="G32" i="56" s="1"/>
  <c r="F33" i="56"/>
  <c r="G33" i="56" s="1"/>
  <c r="F34" i="56"/>
  <c r="G34" i="56" s="1"/>
  <c r="F35" i="56"/>
  <c r="G35" i="56" s="1"/>
  <c r="F36" i="56"/>
  <c r="G36" i="56" s="1"/>
  <c r="F37" i="56"/>
  <c r="G37" i="56" s="1"/>
  <c r="F38" i="56"/>
  <c r="G38" i="56" s="1"/>
  <c r="F39" i="56"/>
  <c r="G39" i="56" s="1"/>
  <c r="F40" i="56"/>
  <c r="G40" i="56" s="1"/>
  <c r="E41" i="56"/>
  <c r="E42" i="56"/>
  <c r="G42" i="56"/>
  <c r="C25" i="55"/>
  <c r="C29" i="55" s="1"/>
  <c r="F41" i="55"/>
  <c r="G41" i="55" s="1"/>
  <c r="I43" i="55"/>
  <c r="E43" i="55"/>
  <c r="H43" i="55"/>
  <c r="E41" i="55"/>
  <c r="E32" i="55"/>
  <c r="E33" i="55"/>
  <c r="E34" i="55"/>
  <c r="E35" i="55"/>
  <c r="E36" i="55"/>
  <c r="E37" i="55"/>
  <c r="E38" i="55"/>
  <c r="E39" i="55"/>
  <c r="E40" i="55"/>
  <c r="I42" i="55"/>
  <c r="E42" i="55"/>
  <c r="H42" i="55"/>
  <c r="F43" i="55"/>
  <c r="G43" i="55" s="1"/>
  <c r="A44" i="55"/>
  <c r="F32" i="55"/>
  <c r="G32" i="55" s="1"/>
  <c r="F33" i="55"/>
  <c r="G33" i="55" s="1"/>
  <c r="F34" i="55"/>
  <c r="G34" i="55" s="1"/>
  <c r="F35" i="55"/>
  <c r="G35" i="55" s="1"/>
  <c r="F36" i="55"/>
  <c r="G36" i="55" s="1"/>
  <c r="F37" i="55"/>
  <c r="G37" i="55" s="1"/>
  <c r="F38" i="55"/>
  <c r="G38" i="55" s="1"/>
  <c r="F39" i="55"/>
  <c r="G39" i="55" s="1"/>
  <c r="F40" i="55"/>
  <c r="G40" i="55" s="1"/>
  <c r="A38" i="54"/>
  <c r="C25" i="54"/>
  <c r="C29" i="54" s="1"/>
  <c r="C28" i="54" s="1"/>
  <c r="A44" i="54"/>
  <c r="H43" i="54"/>
  <c r="I43" i="54"/>
  <c r="E43" i="54"/>
  <c r="H38" i="54"/>
  <c r="H39" i="54"/>
  <c r="H40" i="54"/>
  <c r="E41" i="54"/>
  <c r="E42" i="54"/>
  <c r="I42" i="54"/>
  <c r="E38" i="54"/>
  <c r="E39" i="54"/>
  <c r="E40" i="54"/>
  <c r="H42" i="54"/>
  <c r="C25" i="53"/>
  <c r="C29" i="53" s="1"/>
  <c r="F41" i="53"/>
  <c r="C28" i="53"/>
  <c r="C26" i="53"/>
  <c r="C27" i="53"/>
  <c r="A44" i="53"/>
  <c r="H43" i="53"/>
  <c r="F43" i="53"/>
  <c r="I43" i="53"/>
  <c r="G43" i="53"/>
  <c r="E43" i="53"/>
  <c r="F32" i="53"/>
  <c r="G32" i="53" s="1"/>
  <c r="H32" i="53"/>
  <c r="F33" i="53"/>
  <c r="G33" i="53" s="1"/>
  <c r="H33" i="53"/>
  <c r="F34" i="53"/>
  <c r="G34" i="53" s="1"/>
  <c r="H34" i="53"/>
  <c r="F35" i="53"/>
  <c r="G35" i="53" s="1"/>
  <c r="H35" i="53"/>
  <c r="F36" i="53"/>
  <c r="G36" i="53" s="1"/>
  <c r="H36" i="53"/>
  <c r="F37" i="53"/>
  <c r="G37" i="53" s="1"/>
  <c r="H37" i="53"/>
  <c r="F38" i="53"/>
  <c r="G38" i="53" s="1"/>
  <c r="H38" i="53"/>
  <c r="F39" i="53"/>
  <c r="G39" i="53" s="1"/>
  <c r="H39" i="53"/>
  <c r="F40" i="53"/>
  <c r="G40" i="53" s="1"/>
  <c r="H40" i="53"/>
  <c r="E41" i="53"/>
  <c r="G41" i="53"/>
  <c r="E42" i="53"/>
  <c r="I42" i="53"/>
  <c r="E32" i="53"/>
  <c r="E33" i="53"/>
  <c r="E34" i="53"/>
  <c r="E35" i="53"/>
  <c r="E36" i="53"/>
  <c r="E37" i="53"/>
  <c r="E38" i="53"/>
  <c r="E39" i="53"/>
  <c r="E40" i="53"/>
  <c r="F42" i="53"/>
  <c r="G42" i="53" s="1"/>
  <c r="H42" i="53"/>
  <c r="C22" i="18"/>
  <c r="C21" i="18"/>
  <c r="C20" i="18"/>
  <c r="C19" i="18"/>
  <c r="C18" i="18"/>
  <c r="C17" i="18"/>
  <c r="C26" i="56" l="1"/>
  <c r="C27" i="56" s="1"/>
  <c r="I43" i="56"/>
  <c r="E43" i="56"/>
  <c r="A44" i="56"/>
  <c r="H43" i="56"/>
  <c r="F43" i="56"/>
  <c r="G43" i="56" s="1"/>
  <c r="F42" i="55"/>
  <c r="G42" i="55" s="1"/>
  <c r="C28" i="55"/>
  <c r="C26" i="55"/>
  <c r="C27" i="55" s="1"/>
  <c r="I44" i="55"/>
  <c r="E44" i="55"/>
  <c r="H44" i="55"/>
  <c r="A45" i="55"/>
  <c r="F44" i="55"/>
  <c r="G44" i="55" s="1"/>
  <c r="I38" i="54"/>
  <c r="A37" i="54"/>
  <c r="C26" i="54"/>
  <c r="C27" i="54" s="1"/>
  <c r="F42" i="54"/>
  <c r="G42" i="54" s="1"/>
  <c r="F40" i="54"/>
  <c r="G40" i="54" s="1"/>
  <c r="F39" i="54"/>
  <c r="G39" i="54" s="1"/>
  <c r="F38" i="54"/>
  <c r="G38" i="54" s="1"/>
  <c r="F37" i="54"/>
  <c r="G37" i="54" s="1"/>
  <c r="F43" i="54"/>
  <c r="G43" i="54" s="1"/>
  <c r="F41" i="54"/>
  <c r="G41" i="54" s="1"/>
  <c r="A45" i="54"/>
  <c r="H44" i="54"/>
  <c r="F44" i="54"/>
  <c r="G44" i="54" s="1"/>
  <c r="I44" i="54"/>
  <c r="E44" i="54"/>
  <c r="A45" i="53"/>
  <c r="H44" i="53"/>
  <c r="F44" i="53"/>
  <c r="G44" i="53" s="1"/>
  <c r="I44" i="53"/>
  <c r="E44" i="53"/>
  <c r="A42" i="18"/>
  <c r="I42" i="18" s="1"/>
  <c r="I41" i="18"/>
  <c r="H41" i="18"/>
  <c r="E41" i="18"/>
  <c r="A40" i="18"/>
  <c r="H40" i="18" s="1"/>
  <c r="C14" i="18"/>
  <c r="I44" i="56" l="1"/>
  <c r="E44" i="56"/>
  <c r="A45" i="56"/>
  <c r="H44" i="56"/>
  <c r="F44" i="56"/>
  <c r="G44" i="56" s="1"/>
  <c r="I45" i="55"/>
  <c r="E45" i="55"/>
  <c r="A46" i="55"/>
  <c r="F45" i="55"/>
  <c r="G45" i="55" s="1"/>
  <c r="H45" i="55"/>
  <c r="I37" i="54"/>
  <c r="A36" i="54"/>
  <c r="H37" i="54"/>
  <c r="E37" i="54"/>
  <c r="A46" i="54"/>
  <c r="H45" i="54"/>
  <c r="F45" i="54"/>
  <c r="G45" i="54" s="1"/>
  <c r="I45" i="54"/>
  <c r="E45" i="54"/>
  <c r="A46" i="53"/>
  <c r="H45" i="53"/>
  <c r="F45" i="53"/>
  <c r="G45" i="53" s="1"/>
  <c r="I45" i="53"/>
  <c r="E45" i="53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I45" i="56" l="1"/>
  <c r="E45" i="56"/>
  <c r="A46" i="56"/>
  <c r="H45" i="56"/>
  <c r="F45" i="56"/>
  <c r="G45" i="56" s="1"/>
  <c r="I46" i="55"/>
  <c r="E46" i="55"/>
  <c r="H46" i="55"/>
  <c r="A47" i="55"/>
  <c r="F46" i="55"/>
  <c r="G46" i="55" s="1"/>
  <c r="I36" i="54"/>
  <c r="A35" i="54"/>
  <c r="H36" i="54"/>
  <c r="E36" i="54"/>
  <c r="F36" i="54"/>
  <c r="G36" i="54" s="1"/>
  <c r="A47" i="54"/>
  <c r="H46" i="54"/>
  <c r="F46" i="54"/>
  <c r="I46" i="54"/>
  <c r="G46" i="54"/>
  <c r="E46" i="54"/>
  <c r="A47" i="53"/>
  <c r="H46" i="53"/>
  <c r="F46" i="53"/>
  <c r="I46" i="53"/>
  <c r="G46" i="53"/>
  <c r="E46" i="53"/>
  <c r="F34" i="18"/>
  <c r="F36" i="18"/>
  <c r="F38" i="18"/>
  <c r="F40" i="18"/>
  <c r="F42" i="18"/>
  <c r="F44" i="18"/>
  <c r="F46" i="18"/>
  <c r="F48" i="18"/>
  <c r="F32" i="18"/>
  <c r="F33" i="18"/>
  <c r="F35" i="18"/>
  <c r="F37" i="18"/>
  <c r="F39" i="18"/>
  <c r="F41" i="18"/>
  <c r="G41" i="18" s="1"/>
  <c r="F43" i="18"/>
  <c r="F45" i="18"/>
  <c r="F47" i="18"/>
  <c r="F49" i="18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G38" i="18"/>
  <c r="G40" i="18"/>
  <c r="C29" i="18"/>
  <c r="G39" i="18"/>
  <c r="I38" i="18"/>
  <c r="A37" i="18"/>
  <c r="G37" i="18" s="1"/>
  <c r="I43" i="18"/>
  <c r="E43" i="18"/>
  <c r="H43" i="18"/>
  <c r="I46" i="56" l="1"/>
  <c r="E46" i="56"/>
  <c r="A47" i="56"/>
  <c r="H46" i="56"/>
  <c r="F46" i="56"/>
  <c r="G46" i="56" s="1"/>
  <c r="I47" i="55"/>
  <c r="E47" i="55"/>
  <c r="A48" i="55"/>
  <c r="F47" i="55"/>
  <c r="G47" i="55" s="1"/>
  <c r="H47" i="55"/>
  <c r="I35" i="54"/>
  <c r="A34" i="54"/>
  <c r="H35" i="54"/>
  <c r="E35" i="54"/>
  <c r="F35" i="54"/>
  <c r="G35" i="54" s="1"/>
  <c r="A48" i="54"/>
  <c r="H47" i="54"/>
  <c r="F47" i="54"/>
  <c r="G47" i="54" s="1"/>
  <c r="I47" i="54"/>
  <c r="E47" i="54"/>
  <c r="A48" i="53"/>
  <c r="H47" i="53"/>
  <c r="F47" i="53"/>
  <c r="G47" i="53" s="1"/>
  <c r="I47" i="53"/>
  <c r="E47" i="53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G43" i="18"/>
  <c r="G42" i="18"/>
  <c r="G44" i="18"/>
  <c r="H45" i="18"/>
  <c r="G45" i="18"/>
  <c r="I45" i="18"/>
  <c r="E45" i="18"/>
  <c r="I47" i="56" l="1"/>
  <c r="E47" i="56"/>
  <c r="A48" i="56"/>
  <c r="H47" i="56"/>
  <c r="F47" i="56"/>
  <c r="G47" i="56" s="1"/>
  <c r="I48" i="55"/>
  <c r="E48" i="55"/>
  <c r="H48" i="55"/>
  <c r="A49" i="55"/>
  <c r="F48" i="55"/>
  <c r="G48" i="55" s="1"/>
  <c r="I34" i="54"/>
  <c r="A33" i="54"/>
  <c r="H34" i="54"/>
  <c r="E34" i="54"/>
  <c r="F34" i="54"/>
  <c r="G34" i="54" s="1"/>
  <c r="A49" i="54"/>
  <c r="H48" i="54"/>
  <c r="F48" i="54"/>
  <c r="I48" i="54"/>
  <c r="G48" i="54"/>
  <c r="E48" i="54"/>
  <c r="A49" i="53"/>
  <c r="H48" i="53"/>
  <c r="F48" i="53"/>
  <c r="I48" i="53"/>
  <c r="G48" i="53"/>
  <c r="E48" i="53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G46" i="18"/>
  <c r="I46" i="18"/>
  <c r="E46" i="18"/>
  <c r="I48" i="56" l="1"/>
  <c r="E48" i="56"/>
  <c r="A49" i="56"/>
  <c r="H48" i="56"/>
  <c r="F48" i="56"/>
  <c r="G48" i="56" s="1"/>
  <c r="I49" i="55"/>
  <c r="E49" i="55"/>
  <c r="A50" i="55"/>
  <c r="F49" i="55"/>
  <c r="G49" i="55" s="1"/>
  <c r="H49" i="55"/>
  <c r="I33" i="54"/>
  <c r="A32" i="54"/>
  <c r="H33" i="54"/>
  <c r="E33" i="54"/>
  <c r="F33" i="54"/>
  <c r="G33" i="54" s="1"/>
  <c r="A50" i="54"/>
  <c r="H49" i="54"/>
  <c r="F49" i="54"/>
  <c r="G49" i="54" s="1"/>
  <c r="I49" i="54"/>
  <c r="E49" i="54"/>
  <c r="A50" i="53"/>
  <c r="H49" i="53"/>
  <c r="F49" i="53"/>
  <c r="G49" i="53" s="1"/>
  <c r="I49" i="53"/>
  <c r="E49" i="53"/>
  <c r="H34" i="18"/>
  <c r="E34" i="18"/>
  <c r="A33" i="18"/>
  <c r="I34" i="18"/>
  <c r="G34" i="18"/>
  <c r="H47" i="18"/>
  <c r="G47" i="18"/>
  <c r="I47" i="18"/>
  <c r="E47" i="18"/>
  <c r="I49" i="56" l="1"/>
  <c r="E49" i="56"/>
  <c r="A50" i="56"/>
  <c r="H49" i="56"/>
  <c r="F49" i="56"/>
  <c r="G49" i="56" s="1"/>
  <c r="I50" i="55"/>
  <c r="E50" i="55"/>
  <c r="H50" i="55"/>
  <c r="A51" i="55"/>
  <c r="F50" i="55"/>
  <c r="G50" i="55" s="1"/>
  <c r="I32" i="54"/>
  <c r="H32" i="54"/>
  <c r="E32" i="54"/>
  <c r="F32" i="54"/>
  <c r="G32" i="54" s="1"/>
  <c r="A51" i="54"/>
  <c r="H50" i="54"/>
  <c r="F50" i="54"/>
  <c r="G50" i="54" s="1"/>
  <c r="I50" i="54"/>
  <c r="E50" i="54"/>
  <c r="A51" i="53"/>
  <c r="H50" i="53"/>
  <c r="F50" i="53"/>
  <c r="G50" i="53" s="1"/>
  <c r="I50" i="53"/>
  <c r="E50" i="53"/>
  <c r="H33" i="18"/>
  <c r="I33" i="18"/>
  <c r="E33" i="18"/>
  <c r="A32" i="18"/>
  <c r="G33" i="18"/>
  <c r="H48" i="18"/>
  <c r="G48" i="18"/>
  <c r="I48" i="18"/>
  <c r="E48" i="18"/>
  <c r="I50" i="56" l="1"/>
  <c r="E50" i="56"/>
  <c r="A51" i="56"/>
  <c r="H50" i="56"/>
  <c r="F50" i="56"/>
  <c r="G50" i="56" s="1"/>
  <c r="I51" i="55"/>
  <c r="E51" i="55"/>
  <c r="A52" i="55"/>
  <c r="F51" i="55"/>
  <c r="G51" i="55" s="1"/>
  <c r="H51" i="55"/>
  <c r="A52" i="54"/>
  <c r="H51" i="54"/>
  <c r="F51" i="54"/>
  <c r="G51" i="54" s="1"/>
  <c r="I51" i="54"/>
  <c r="E51" i="54"/>
  <c r="A52" i="53"/>
  <c r="H51" i="53"/>
  <c r="F51" i="53"/>
  <c r="G51" i="53" s="1"/>
  <c r="I51" i="53"/>
  <c r="E51" i="53"/>
  <c r="H32" i="18"/>
  <c r="E32" i="18"/>
  <c r="I32" i="18"/>
  <c r="G32" i="18"/>
  <c r="H49" i="18"/>
  <c r="G49" i="18"/>
  <c r="I49" i="18"/>
  <c r="E49" i="18"/>
  <c r="I51" i="56" l="1"/>
  <c r="E51" i="56"/>
  <c r="A52" i="56"/>
  <c r="H51" i="56"/>
  <c r="F51" i="56"/>
  <c r="G51" i="56" s="1"/>
  <c r="I52" i="55"/>
  <c r="E52" i="55"/>
  <c r="H52" i="55"/>
  <c r="A53" i="55"/>
  <c r="F52" i="55"/>
  <c r="G52" i="55" s="1"/>
  <c r="A53" i="54"/>
  <c r="H52" i="54"/>
  <c r="F52" i="54"/>
  <c r="G52" i="54" s="1"/>
  <c r="I52" i="54"/>
  <c r="E52" i="54"/>
  <c r="A53" i="53"/>
  <c r="H52" i="53"/>
  <c r="F52" i="53"/>
  <c r="G52" i="53" s="1"/>
  <c r="I52" i="53"/>
  <c r="E52" i="53"/>
  <c r="H50" i="18"/>
  <c r="G50" i="18"/>
  <c r="I50" i="18"/>
  <c r="E50" i="18"/>
  <c r="I52" i="56" l="1"/>
  <c r="E52" i="56"/>
  <c r="A53" i="56"/>
  <c r="H52" i="56"/>
  <c r="F52" i="56"/>
  <c r="G52" i="56" s="1"/>
  <c r="I53" i="55"/>
  <c r="E53" i="55"/>
  <c r="A54" i="55"/>
  <c r="F53" i="55"/>
  <c r="G53" i="55" s="1"/>
  <c r="H53" i="55"/>
  <c r="A54" i="54"/>
  <c r="H53" i="54"/>
  <c r="F53" i="54"/>
  <c r="G53" i="54" s="1"/>
  <c r="I53" i="54"/>
  <c r="E53" i="54"/>
  <c r="A54" i="53"/>
  <c r="H53" i="53"/>
  <c r="F53" i="53"/>
  <c r="G53" i="53" s="1"/>
  <c r="I53" i="53"/>
  <c r="E53" i="53"/>
  <c r="H51" i="18"/>
  <c r="G51" i="18"/>
  <c r="I51" i="18"/>
  <c r="E51" i="18"/>
  <c r="I53" i="56" l="1"/>
  <c r="E53" i="56"/>
  <c r="A54" i="56"/>
  <c r="H53" i="56"/>
  <c r="F53" i="56"/>
  <c r="G53" i="56" s="1"/>
  <c r="I54" i="55"/>
  <c r="E54" i="55"/>
  <c r="H54" i="55"/>
  <c r="A55" i="55"/>
  <c r="F54" i="55"/>
  <c r="G54" i="55" s="1"/>
  <c r="A55" i="54"/>
  <c r="H54" i="54"/>
  <c r="I54" i="54"/>
  <c r="F54" i="54"/>
  <c r="G54" i="54" s="1"/>
  <c r="E54" i="54"/>
  <c r="A55" i="53"/>
  <c r="H54" i="53"/>
  <c r="I54" i="53"/>
  <c r="F54" i="53"/>
  <c r="G54" i="53" s="1"/>
  <c r="E54" i="53"/>
  <c r="H52" i="18"/>
  <c r="G52" i="18"/>
  <c r="I52" i="18"/>
  <c r="E52" i="18"/>
  <c r="I54" i="56" l="1"/>
  <c r="A55" i="56"/>
  <c r="H54" i="56"/>
  <c r="F54" i="56"/>
  <c r="G54" i="56" s="1"/>
  <c r="E54" i="56"/>
  <c r="I55" i="55"/>
  <c r="E55" i="55"/>
  <c r="A56" i="55"/>
  <c r="F55" i="55"/>
  <c r="G55" i="55" s="1"/>
  <c r="H55" i="55"/>
  <c r="A56" i="54"/>
  <c r="H55" i="54"/>
  <c r="F55" i="54"/>
  <c r="I55" i="54"/>
  <c r="G55" i="54"/>
  <c r="E55" i="54"/>
  <c r="A56" i="53"/>
  <c r="H55" i="53"/>
  <c r="F55" i="53"/>
  <c r="G55" i="53" s="1"/>
  <c r="I55" i="53"/>
  <c r="E55" i="53"/>
  <c r="H53" i="18"/>
  <c r="G53" i="18"/>
  <c r="I53" i="18"/>
  <c r="E53" i="18"/>
  <c r="I55" i="56" l="1"/>
  <c r="E55" i="56"/>
  <c r="A56" i="56"/>
  <c r="H55" i="56"/>
  <c r="F55" i="56"/>
  <c r="G55" i="56" s="1"/>
  <c r="I56" i="55"/>
  <c r="E56" i="55"/>
  <c r="H56" i="55"/>
  <c r="A57" i="55"/>
  <c r="F56" i="55"/>
  <c r="G56" i="55" s="1"/>
  <c r="A57" i="54"/>
  <c r="H56" i="54"/>
  <c r="F56" i="54"/>
  <c r="G56" i="54" s="1"/>
  <c r="I56" i="54"/>
  <c r="E56" i="54"/>
  <c r="A57" i="53"/>
  <c r="H56" i="53"/>
  <c r="F56" i="53"/>
  <c r="G56" i="53" s="1"/>
  <c r="I56" i="53"/>
  <c r="E56" i="53"/>
  <c r="H54" i="18"/>
  <c r="I54" i="18"/>
  <c r="G54" i="18"/>
  <c r="E54" i="18"/>
  <c r="I56" i="56" l="1"/>
  <c r="E56" i="56"/>
  <c r="A57" i="56"/>
  <c r="H56" i="56"/>
  <c r="F56" i="56"/>
  <c r="G56" i="56" s="1"/>
  <c r="I57" i="55"/>
  <c r="E57" i="55"/>
  <c r="A58" i="55"/>
  <c r="F57" i="55"/>
  <c r="G57" i="55" s="1"/>
  <c r="H57" i="55"/>
  <c r="A58" i="54"/>
  <c r="H57" i="54"/>
  <c r="F57" i="54"/>
  <c r="G57" i="54" s="1"/>
  <c r="I57" i="54"/>
  <c r="E57" i="54"/>
  <c r="A58" i="53"/>
  <c r="H57" i="53"/>
  <c r="F57" i="53"/>
  <c r="G57" i="53" s="1"/>
  <c r="I57" i="53"/>
  <c r="E57" i="53"/>
  <c r="H55" i="18"/>
  <c r="G55" i="18"/>
  <c r="I55" i="18"/>
  <c r="E55" i="18"/>
  <c r="I57" i="56" l="1"/>
  <c r="E57" i="56"/>
  <c r="A58" i="56"/>
  <c r="H57" i="56"/>
  <c r="F57" i="56"/>
  <c r="G57" i="56" s="1"/>
  <c r="I58" i="55"/>
  <c r="E58" i="55"/>
  <c r="H58" i="55"/>
  <c r="A59" i="55"/>
  <c r="F58" i="55"/>
  <c r="G58" i="55" s="1"/>
  <c r="A59" i="54"/>
  <c r="H58" i="54"/>
  <c r="F58" i="54"/>
  <c r="G58" i="54" s="1"/>
  <c r="I58" i="54"/>
  <c r="E58" i="54"/>
  <c r="A59" i="53"/>
  <c r="H58" i="53"/>
  <c r="F58" i="53"/>
  <c r="G58" i="53" s="1"/>
  <c r="I58" i="53"/>
  <c r="E58" i="53"/>
  <c r="H56" i="18"/>
  <c r="G56" i="18"/>
  <c r="I56" i="18"/>
  <c r="E56" i="18"/>
  <c r="I58" i="56" l="1"/>
  <c r="E58" i="56"/>
  <c r="A59" i="56"/>
  <c r="H58" i="56"/>
  <c r="F58" i="56"/>
  <c r="G58" i="56" s="1"/>
  <c r="I59" i="55"/>
  <c r="E59" i="55"/>
  <c r="A60" i="55"/>
  <c r="F59" i="55"/>
  <c r="G59" i="55" s="1"/>
  <c r="H59" i="55"/>
  <c r="A60" i="54"/>
  <c r="H59" i="54"/>
  <c r="F59" i="54"/>
  <c r="G59" i="54" s="1"/>
  <c r="I59" i="54"/>
  <c r="E59" i="54"/>
  <c r="A60" i="53"/>
  <c r="H59" i="53"/>
  <c r="F59" i="53"/>
  <c r="G59" i="53" s="1"/>
  <c r="I59" i="53"/>
  <c r="E59" i="53"/>
  <c r="H57" i="18"/>
  <c r="I57" i="18"/>
  <c r="G57" i="18"/>
  <c r="E57" i="18"/>
  <c r="I59" i="56" l="1"/>
  <c r="E59" i="56"/>
  <c r="A60" i="56"/>
  <c r="H59" i="56"/>
  <c r="F59" i="56"/>
  <c r="G59" i="56" s="1"/>
  <c r="I60" i="55"/>
  <c r="E60" i="55"/>
  <c r="H60" i="55"/>
  <c r="A61" i="55"/>
  <c r="F60" i="55"/>
  <c r="G60" i="55" s="1"/>
  <c r="A61" i="54"/>
  <c r="H60" i="54"/>
  <c r="F60" i="54"/>
  <c r="G60" i="54" s="1"/>
  <c r="I60" i="54"/>
  <c r="E60" i="54"/>
  <c r="A61" i="53"/>
  <c r="H60" i="53"/>
  <c r="F60" i="53"/>
  <c r="G60" i="53" s="1"/>
  <c r="I60" i="53"/>
  <c r="E60" i="53"/>
  <c r="H58" i="18"/>
  <c r="G58" i="18"/>
  <c r="I58" i="18"/>
  <c r="E58" i="18"/>
  <c r="I60" i="56" l="1"/>
  <c r="E60" i="56"/>
  <c r="A61" i="56"/>
  <c r="H60" i="56"/>
  <c r="F60" i="56"/>
  <c r="G60" i="56" s="1"/>
  <c r="I61" i="55"/>
  <c r="E61" i="55"/>
  <c r="A62" i="55"/>
  <c r="F61" i="55"/>
  <c r="G61" i="55" s="1"/>
  <c r="H61" i="55"/>
  <c r="A62" i="54"/>
  <c r="H61" i="54"/>
  <c r="F61" i="54"/>
  <c r="G61" i="54" s="1"/>
  <c r="I61" i="54"/>
  <c r="E61" i="54"/>
  <c r="A62" i="53"/>
  <c r="H61" i="53"/>
  <c r="F61" i="53"/>
  <c r="G61" i="53" s="1"/>
  <c r="I61" i="53"/>
  <c r="E61" i="53"/>
  <c r="H59" i="18"/>
  <c r="G59" i="18"/>
  <c r="I59" i="18"/>
  <c r="E59" i="18"/>
  <c r="I61" i="56" l="1"/>
  <c r="E61" i="56"/>
  <c r="A62" i="56"/>
  <c r="H61" i="56"/>
  <c r="F61" i="56"/>
  <c r="G61" i="56" s="1"/>
  <c r="I62" i="55"/>
  <c r="E62" i="55"/>
  <c r="H62" i="55"/>
  <c r="A63" i="55"/>
  <c r="F62" i="55"/>
  <c r="G62" i="55" s="1"/>
  <c r="A63" i="54"/>
  <c r="H62" i="54"/>
  <c r="F62" i="54"/>
  <c r="G62" i="54" s="1"/>
  <c r="I62" i="54"/>
  <c r="E62" i="54"/>
  <c r="A63" i="53"/>
  <c r="H62" i="53"/>
  <c r="F62" i="53"/>
  <c r="G62" i="53" s="1"/>
  <c r="I62" i="53"/>
  <c r="E62" i="53"/>
  <c r="H60" i="18"/>
  <c r="G60" i="18"/>
  <c r="I60" i="18"/>
  <c r="E60" i="18"/>
  <c r="I62" i="56" l="1"/>
  <c r="E62" i="56"/>
  <c r="A63" i="56"/>
  <c r="H62" i="56"/>
  <c r="F62" i="56"/>
  <c r="G62" i="56" s="1"/>
  <c r="I63" i="55"/>
  <c r="E63" i="55"/>
  <c r="A64" i="55"/>
  <c r="F63" i="55"/>
  <c r="G63" i="55" s="1"/>
  <c r="H63" i="55"/>
  <c r="A64" i="54"/>
  <c r="H63" i="54"/>
  <c r="F63" i="54"/>
  <c r="G63" i="54" s="1"/>
  <c r="I63" i="54"/>
  <c r="E63" i="54"/>
  <c r="A64" i="53"/>
  <c r="H63" i="53"/>
  <c r="F63" i="53"/>
  <c r="G63" i="53" s="1"/>
  <c r="I63" i="53"/>
  <c r="E63" i="53"/>
  <c r="H61" i="18"/>
  <c r="G61" i="18"/>
  <c r="I61" i="18"/>
  <c r="E61" i="18"/>
  <c r="I63" i="56" l="1"/>
  <c r="E63" i="56"/>
  <c r="A64" i="56"/>
  <c r="H63" i="56"/>
  <c r="F63" i="56"/>
  <c r="G63" i="56" s="1"/>
  <c r="I64" i="55"/>
  <c r="E64" i="55"/>
  <c r="H64" i="55"/>
  <c r="A65" i="55"/>
  <c r="F64" i="55"/>
  <c r="G64" i="55" s="1"/>
  <c r="A65" i="54"/>
  <c r="H64" i="54"/>
  <c r="F64" i="54"/>
  <c r="G64" i="54" s="1"/>
  <c r="I64" i="54"/>
  <c r="E64" i="54"/>
  <c r="A65" i="53"/>
  <c r="H64" i="53"/>
  <c r="F64" i="53"/>
  <c r="G64" i="53" s="1"/>
  <c r="I64" i="53"/>
  <c r="E64" i="53"/>
  <c r="H62" i="18"/>
  <c r="G62" i="18"/>
  <c r="I62" i="18"/>
  <c r="E62" i="18"/>
  <c r="I64" i="56" l="1"/>
  <c r="E64" i="56"/>
  <c r="A65" i="56"/>
  <c r="H64" i="56"/>
  <c r="F64" i="56"/>
  <c r="G64" i="56" s="1"/>
  <c r="I65" i="55"/>
  <c r="E65" i="55"/>
  <c r="A66" i="55"/>
  <c r="F65" i="55"/>
  <c r="G65" i="55" s="1"/>
  <c r="H65" i="55"/>
  <c r="A66" i="54"/>
  <c r="H65" i="54"/>
  <c r="F65" i="54"/>
  <c r="G65" i="54" s="1"/>
  <c r="I65" i="54"/>
  <c r="E65" i="54"/>
  <c r="A66" i="53"/>
  <c r="H65" i="53"/>
  <c r="F65" i="53"/>
  <c r="G65" i="53" s="1"/>
  <c r="I65" i="53"/>
  <c r="E65" i="53"/>
  <c r="H63" i="18"/>
  <c r="G63" i="18"/>
  <c r="I63" i="18"/>
  <c r="E63" i="18"/>
  <c r="I65" i="56" l="1"/>
  <c r="E65" i="56"/>
  <c r="A66" i="56"/>
  <c r="H65" i="56"/>
  <c r="F65" i="56"/>
  <c r="G65" i="56" s="1"/>
  <c r="I66" i="55"/>
  <c r="E66" i="55"/>
  <c r="H66" i="55"/>
  <c r="A67" i="55"/>
  <c r="F66" i="55"/>
  <c r="G66" i="55" s="1"/>
  <c r="A67" i="54"/>
  <c r="H66" i="54"/>
  <c r="F66" i="54"/>
  <c r="G66" i="54" s="1"/>
  <c r="I66" i="54"/>
  <c r="E66" i="54"/>
  <c r="A67" i="53"/>
  <c r="H66" i="53"/>
  <c r="F66" i="53"/>
  <c r="G66" i="53" s="1"/>
  <c r="I66" i="53"/>
  <c r="E66" i="53"/>
  <c r="H64" i="18"/>
  <c r="G64" i="18"/>
  <c r="I64" i="18"/>
  <c r="E64" i="18"/>
  <c r="I66" i="56" l="1"/>
  <c r="E66" i="56"/>
  <c r="A67" i="56"/>
  <c r="H66" i="56"/>
  <c r="F66" i="56"/>
  <c r="G66" i="56" s="1"/>
  <c r="I67" i="55"/>
  <c r="E67" i="55"/>
  <c r="A68" i="55"/>
  <c r="F67" i="55"/>
  <c r="G67" i="55" s="1"/>
  <c r="H67" i="55"/>
  <c r="A68" i="54"/>
  <c r="H67" i="54"/>
  <c r="F67" i="54"/>
  <c r="G67" i="54" s="1"/>
  <c r="I67" i="54"/>
  <c r="E67" i="54"/>
  <c r="A68" i="53"/>
  <c r="H67" i="53"/>
  <c r="F67" i="53"/>
  <c r="G67" i="53" s="1"/>
  <c r="I67" i="53"/>
  <c r="E67" i="53"/>
  <c r="H65" i="18"/>
  <c r="G65" i="18"/>
  <c r="I65" i="18"/>
  <c r="E65" i="18"/>
  <c r="I67" i="56" l="1"/>
  <c r="E67" i="56"/>
  <c r="A68" i="56"/>
  <c r="H67" i="56"/>
  <c r="F67" i="56"/>
  <c r="G67" i="56" s="1"/>
  <c r="I68" i="55"/>
  <c r="E68" i="55"/>
  <c r="H68" i="55"/>
  <c r="A69" i="55"/>
  <c r="F68" i="55"/>
  <c r="G68" i="55" s="1"/>
  <c r="A69" i="54"/>
  <c r="H68" i="54"/>
  <c r="F68" i="54"/>
  <c r="G68" i="54" s="1"/>
  <c r="I68" i="54"/>
  <c r="E68" i="54"/>
  <c r="A69" i="53"/>
  <c r="H68" i="53"/>
  <c r="F68" i="53"/>
  <c r="G68" i="53" s="1"/>
  <c r="I68" i="53"/>
  <c r="E68" i="53"/>
  <c r="H66" i="18"/>
  <c r="G66" i="18"/>
  <c r="I66" i="18"/>
  <c r="E66" i="18"/>
  <c r="I68" i="56" l="1"/>
  <c r="E68" i="56"/>
  <c r="A69" i="56"/>
  <c r="H68" i="56"/>
  <c r="F68" i="56"/>
  <c r="G68" i="56" s="1"/>
  <c r="I69" i="55"/>
  <c r="E69" i="55"/>
  <c r="A70" i="55"/>
  <c r="F69" i="55"/>
  <c r="G69" i="55" s="1"/>
  <c r="H69" i="55"/>
  <c r="A70" i="54"/>
  <c r="H69" i="54"/>
  <c r="F69" i="54"/>
  <c r="G69" i="54" s="1"/>
  <c r="I69" i="54"/>
  <c r="E69" i="54"/>
  <c r="A70" i="53"/>
  <c r="H69" i="53"/>
  <c r="F69" i="53"/>
  <c r="G69" i="53" s="1"/>
  <c r="I69" i="53"/>
  <c r="E69" i="53"/>
  <c r="H67" i="18"/>
  <c r="G67" i="18"/>
  <c r="I67" i="18"/>
  <c r="E67" i="18"/>
  <c r="I69" i="56" l="1"/>
  <c r="E69" i="56"/>
  <c r="A70" i="56"/>
  <c r="H69" i="56"/>
  <c r="F69" i="56"/>
  <c r="G69" i="56" s="1"/>
  <c r="I70" i="55"/>
  <c r="E70" i="55"/>
  <c r="H70" i="55"/>
  <c r="A71" i="55"/>
  <c r="F70" i="55"/>
  <c r="G70" i="55" s="1"/>
  <c r="A71" i="54"/>
  <c r="H70" i="54"/>
  <c r="F70" i="54"/>
  <c r="G70" i="54" s="1"/>
  <c r="I70" i="54"/>
  <c r="E70" i="54"/>
  <c r="A71" i="53"/>
  <c r="H70" i="53"/>
  <c r="F70" i="53"/>
  <c r="G70" i="53" s="1"/>
  <c r="I70" i="53"/>
  <c r="E70" i="53"/>
  <c r="H68" i="18"/>
  <c r="G68" i="18"/>
  <c r="I68" i="18"/>
  <c r="E68" i="18"/>
  <c r="I70" i="56" l="1"/>
  <c r="E70" i="56"/>
  <c r="A71" i="56"/>
  <c r="H70" i="56"/>
  <c r="F70" i="56"/>
  <c r="G70" i="56" s="1"/>
  <c r="I71" i="55"/>
  <c r="E71" i="55"/>
  <c r="A72" i="55"/>
  <c r="F71" i="55"/>
  <c r="G71" i="55" s="1"/>
  <c r="H71" i="55"/>
  <c r="A72" i="54"/>
  <c r="H71" i="54"/>
  <c r="F71" i="54"/>
  <c r="G71" i="54" s="1"/>
  <c r="I71" i="54"/>
  <c r="E71" i="54"/>
  <c r="A72" i="53"/>
  <c r="H71" i="53"/>
  <c r="F71" i="53"/>
  <c r="G71" i="53" s="1"/>
  <c r="I71" i="53"/>
  <c r="E71" i="53"/>
  <c r="H69" i="18"/>
  <c r="G69" i="18"/>
  <c r="I69" i="18"/>
  <c r="E69" i="18"/>
  <c r="I71" i="56" l="1"/>
  <c r="E71" i="56"/>
  <c r="A72" i="56"/>
  <c r="H71" i="56"/>
  <c r="F71" i="56"/>
  <c r="G71" i="56" s="1"/>
  <c r="I72" i="55"/>
  <c r="E72" i="55"/>
  <c r="H72" i="55"/>
  <c r="A73" i="55"/>
  <c r="F72" i="55"/>
  <c r="G72" i="55" s="1"/>
  <c r="A73" i="54"/>
  <c r="H72" i="54"/>
  <c r="F72" i="54"/>
  <c r="G72" i="54" s="1"/>
  <c r="I72" i="54"/>
  <c r="E72" i="54"/>
  <c r="A73" i="53"/>
  <c r="H72" i="53"/>
  <c r="F72" i="53"/>
  <c r="G72" i="53" s="1"/>
  <c r="I72" i="53"/>
  <c r="E72" i="53"/>
  <c r="H70" i="18"/>
  <c r="G70" i="18"/>
  <c r="I70" i="18"/>
  <c r="E70" i="18"/>
  <c r="I72" i="56" l="1"/>
  <c r="E72" i="56"/>
  <c r="A73" i="56"/>
  <c r="H72" i="56"/>
  <c r="F72" i="56"/>
  <c r="G72" i="56" s="1"/>
  <c r="I73" i="55"/>
  <c r="E73" i="55"/>
  <c r="A74" i="55"/>
  <c r="F73" i="55"/>
  <c r="G73" i="55" s="1"/>
  <c r="H73" i="55"/>
  <c r="A74" i="54"/>
  <c r="H73" i="54"/>
  <c r="F73" i="54"/>
  <c r="G73" i="54" s="1"/>
  <c r="I73" i="54"/>
  <c r="E73" i="54"/>
  <c r="A74" i="53"/>
  <c r="H73" i="53"/>
  <c r="F73" i="53"/>
  <c r="G73" i="53" s="1"/>
  <c r="I73" i="53"/>
  <c r="E73" i="53"/>
  <c r="H71" i="18"/>
  <c r="G71" i="18"/>
  <c r="I71" i="18"/>
  <c r="E71" i="18"/>
  <c r="I73" i="56" l="1"/>
  <c r="E73" i="56"/>
  <c r="A74" i="56"/>
  <c r="H73" i="56"/>
  <c r="F73" i="56"/>
  <c r="G73" i="56" s="1"/>
  <c r="I74" i="55"/>
  <c r="E74" i="55"/>
  <c r="H74" i="55"/>
  <c r="A75" i="55"/>
  <c r="F74" i="55"/>
  <c r="G74" i="55" s="1"/>
  <c r="A75" i="54"/>
  <c r="H74" i="54"/>
  <c r="F74" i="54"/>
  <c r="G74" i="54" s="1"/>
  <c r="I74" i="54"/>
  <c r="E74" i="54"/>
  <c r="A75" i="53"/>
  <c r="H74" i="53"/>
  <c r="F74" i="53"/>
  <c r="G74" i="53" s="1"/>
  <c r="I74" i="53"/>
  <c r="E74" i="53"/>
  <c r="H72" i="18"/>
  <c r="G72" i="18"/>
  <c r="I72" i="18"/>
  <c r="E72" i="18"/>
  <c r="I74" i="56" l="1"/>
  <c r="E74" i="56"/>
  <c r="A75" i="56"/>
  <c r="H74" i="56"/>
  <c r="F74" i="56"/>
  <c r="G74" i="56" s="1"/>
  <c r="I75" i="55"/>
  <c r="E75" i="55"/>
  <c r="A76" i="55"/>
  <c r="F75" i="55"/>
  <c r="G75" i="55" s="1"/>
  <c r="H75" i="55"/>
  <c r="A76" i="54"/>
  <c r="H75" i="54"/>
  <c r="F75" i="54"/>
  <c r="G75" i="54" s="1"/>
  <c r="I75" i="54"/>
  <c r="E75" i="54"/>
  <c r="A76" i="53"/>
  <c r="H75" i="53"/>
  <c r="F75" i="53"/>
  <c r="I75" i="53"/>
  <c r="G75" i="53"/>
  <c r="E75" i="53"/>
  <c r="H73" i="18"/>
  <c r="G73" i="18"/>
  <c r="I73" i="18"/>
  <c r="E73" i="18"/>
  <c r="I75" i="56" l="1"/>
  <c r="E75" i="56"/>
  <c r="A76" i="56"/>
  <c r="H75" i="56"/>
  <c r="F75" i="56"/>
  <c r="G75" i="56" s="1"/>
  <c r="I76" i="55"/>
  <c r="E76" i="55"/>
  <c r="H76" i="55"/>
  <c r="A77" i="55"/>
  <c r="F76" i="55"/>
  <c r="G76" i="55" s="1"/>
  <c r="A77" i="54"/>
  <c r="H76" i="54"/>
  <c r="F76" i="54"/>
  <c r="G76" i="54" s="1"/>
  <c r="I76" i="54"/>
  <c r="E76" i="54"/>
  <c r="A77" i="53"/>
  <c r="H76" i="53"/>
  <c r="F76" i="53"/>
  <c r="G76" i="53" s="1"/>
  <c r="I76" i="53"/>
  <c r="E76" i="53"/>
  <c r="H74" i="18"/>
  <c r="G74" i="18"/>
  <c r="I74" i="18"/>
  <c r="E74" i="18"/>
  <c r="I76" i="56" l="1"/>
  <c r="E76" i="56"/>
  <c r="A77" i="56"/>
  <c r="H76" i="56"/>
  <c r="F76" i="56"/>
  <c r="G76" i="56" s="1"/>
  <c r="I77" i="55"/>
  <c r="E77" i="55"/>
  <c r="A78" i="55"/>
  <c r="F77" i="55"/>
  <c r="G77" i="55" s="1"/>
  <c r="H77" i="55"/>
  <c r="A78" i="54"/>
  <c r="H77" i="54"/>
  <c r="F77" i="54"/>
  <c r="G77" i="54" s="1"/>
  <c r="I77" i="54"/>
  <c r="E77" i="54"/>
  <c r="A78" i="53"/>
  <c r="H77" i="53"/>
  <c r="F77" i="53"/>
  <c r="G77" i="53" s="1"/>
  <c r="I77" i="53"/>
  <c r="E77" i="53"/>
  <c r="H75" i="18"/>
  <c r="G75" i="18"/>
  <c r="I75" i="18"/>
  <c r="E75" i="18"/>
  <c r="I77" i="56" l="1"/>
  <c r="E77" i="56"/>
  <c r="A78" i="56"/>
  <c r="H77" i="56"/>
  <c r="F77" i="56"/>
  <c r="G77" i="56" s="1"/>
  <c r="I78" i="55"/>
  <c r="E78" i="55"/>
  <c r="H78" i="55"/>
  <c r="A79" i="55"/>
  <c r="F78" i="55"/>
  <c r="G78" i="55" s="1"/>
  <c r="A79" i="54"/>
  <c r="H78" i="54"/>
  <c r="F78" i="54"/>
  <c r="G78" i="54" s="1"/>
  <c r="I78" i="54"/>
  <c r="E78" i="54"/>
  <c r="A79" i="53"/>
  <c r="H78" i="53"/>
  <c r="F78" i="53"/>
  <c r="G78" i="53" s="1"/>
  <c r="I78" i="53"/>
  <c r="E78" i="53"/>
  <c r="H76" i="18"/>
  <c r="G76" i="18"/>
  <c r="I76" i="18"/>
  <c r="E76" i="18"/>
  <c r="I78" i="56" l="1"/>
  <c r="E78" i="56"/>
  <c r="A79" i="56"/>
  <c r="H78" i="56"/>
  <c r="F78" i="56"/>
  <c r="G78" i="56" s="1"/>
  <c r="I79" i="55"/>
  <c r="E79" i="55"/>
  <c r="A80" i="55"/>
  <c r="F79" i="55"/>
  <c r="G79" i="55" s="1"/>
  <c r="H79" i="55"/>
  <c r="A80" i="54"/>
  <c r="H79" i="54"/>
  <c r="F79" i="54"/>
  <c r="G79" i="54" s="1"/>
  <c r="I79" i="54"/>
  <c r="E79" i="54"/>
  <c r="A80" i="53"/>
  <c r="H79" i="53"/>
  <c r="F79" i="53"/>
  <c r="G79" i="53" s="1"/>
  <c r="I79" i="53"/>
  <c r="E79" i="53"/>
  <c r="H77" i="18"/>
  <c r="G77" i="18"/>
  <c r="I77" i="18"/>
  <c r="E77" i="18"/>
  <c r="I79" i="56" l="1"/>
  <c r="E79" i="56"/>
  <c r="A80" i="56"/>
  <c r="H79" i="56"/>
  <c r="F79" i="56"/>
  <c r="G79" i="56" s="1"/>
  <c r="I80" i="55"/>
  <c r="E80" i="55"/>
  <c r="H80" i="55"/>
  <c r="A81" i="55"/>
  <c r="F80" i="55"/>
  <c r="G80" i="55" s="1"/>
  <c r="A81" i="54"/>
  <c r="H80" i="54"/>
  <c r="F80" i="54"/>
  <c r="G80" i="54" s="1"/>
  <c r="I80" i="54"/>
  <c r="E80" i="54"/>
  <c r="A81" i="53"/>
  <c r="H80" i="53"/>
  <c r="F80" i="53"/>
  <c r="G80" i="53" s="1"/>
  <c r="I80" i="53"/>
  <c r="E80" i="53"/>
  <c r="H78" i="18"/>
  <c r="G78" i="18"/>
  <c r="I78" i="18"/>
  <c r="E78" i="18"/>
  <c r="I80" i="56" l="1"/>
  <c r="E80" i="56"/>
  <c r="A81" i="56"/>
  <c r="H80" i="56"/>
  <c r="F80" i="56"/>
  <c r="G80" i="56" s="1"/>
  <c r="I81" i="55"/>
  <c r="E81" i="55"/>
  <c r="A82" i="55"/>
  <c r="F81" i="55"/>
  <c r="G81" i="55" s="1"/>
  <c r="H81" i="55"/>
  <c r="A82" i="54"/>
  <c r="H81" i="54"/>
  <c r="F81" i="54"/>
  <c r="G81" i="54" s="1"/>
  <c r="I81" i="54"/>
  <c r="E81" i="54"/>
  <c r="A82" i="53"/>
  <c r="H81" i="53"/>
  <c r="F81" i="53"/>
  <c r="G81" i="53" s="1"/>
  <c r="I81" i="53"/>
  <c r="E81" i="53"/>
  <c r="H79" i="18"/>
  <c r="G79" i="18"/>
  <c r="I79" i="18"/>
  <c r="E79" i="18"/>
  <c r="I81" i="56" l="1"/>
  <c r="E81" i="56"/>
  <c r="A82" i="56"/>
  <c r="H81" i="56"/>
  <c r="F81" i="56"/>
  <c r="G81" i="56" s="1"/>
  <c r="I82" i="55"/>
  <c r="E82" i="55"/>
  <c r="H82" i="55"/>
  <c r="A83" i="55"/>
  <c r="F82" i="55"/>
  <c r="G82" i="55" s="1"/>
  <c r="A83" i="54"/>
  <c r="H82" i="54"/>
  <c r="F82" i="54"/>
  <c r="G82" i="54" s="1"/>
  <c r="I82" i="54"/>
  <c r="E82" i="54"/>
  <c r="A83" i="53"/>
  <c r="H82" i="53"/>
  <c r="F82" i="53"/>
  <c r="G82" i="53" s="1"/>
  <c r="I82" i="53"/>
  <c r="E82" i="53"/>
  <c r="H80" i="18"/>
  <c r="G80" i="18"/>
  <c r="I80" i="18"/>
  <c r="E80" i="18"/>
  <c r="I82" i="56" l="1"/>
  <c r="E82" i="56"/>
  <c r="A83" i="56"/>
  <c r="H82" i="56"/>
  <c r="F82" i="56"/>
  <c r="G82" i="56" s="1"/>
  <c r="I83" i="55"/>
  <c r="E83" i="55"/>
  <c r="A84" i="55"/>
  <c r="F83" i="55"/>
  <c r="G83" i="55" s="1"/>
  <c r="H83" i="55"/>
  <c r="A84" i="54"/>
  <c r="H83" i="54"/>
  <c r="F83" i="54"/>
  <c r="G83" i="54" s="1"/>
  <c r="I83" i="54"/>
  <c r="E83" i="54"/>
  <c r="A84" i="53"/>
  <c r="H83" i="53"/>
  <c r="F83" i="53"/>
  <c r="G83" i="53" s="1"/>
  <c r="I83" i="53"/>
  <c r="E83" i="53"/>
  <c r="H81" i="18"/>
  <c r="G81" i="18"/>
  <c r="I81" i="18"/>
  <c r="E81" i="18"/>
  <c r="I83" i="56" l="1"/>
  <c r="E83" i="56"/>
  <c r="A84" i="56"/>
  <c r="H83" i="56"/>
  <c r="F83" i="56"/>
  <c r="G83" i="56" s="1"/>
  <c r="I84" i="55"/>
  <c r="E84" i="55"/>
  <c r="H84" i="55"/>
  <c r="A85" i="55"/>
  <c r="F84" i="55"/>
  <c r="G84" i="55" s="1"/>
  <c r="A85" i="54"/>
  <c r="H84" i="54"/>
  <c r="F84" i="54"/>
  <c r="I84" i="54"/>
  <c r="G84" i="54"/>
  <c r="E84" i="54"/>
  <c r="A85" i="53"/>
  <c r="H84" i="53"/>
  <c r="F84" i="53"/>
  <c r="G84" i="53" s="1"/>
  <c r="I84" i="53"/>
  <c r="E84" i="53"/>
  <c r="H82" i="18"/>
  <c r="G82" i="18"/>
  <c r="I82" i="18"/>
  <c r="E82" i="18"/>
  <c r="I84" i="56" l="1"/>
  <c r="E84" i="56"/>
  <c r="A85" i="56"/>
  <c r="H84" i="56"/>
  <c r="F84" i="56"/>
  <c r="G84" i="56" s="1"/>
  <c r="I85" i="55"/>
  <c r="E85" i="55"/>
  <c r="A86" i="55"/>
  <c r="F85" i="55"/>
  <c r="G85" i="55" s="1"/>
  <c r="H85" i="55"/>
  <c r="A86" i="54"/>
  <c r="H85" i="54"/>
  <c r="F85" i="54"/>
  <c r="I85" i="54"/>
  <c r="G85" i="54"/>
  <c r="E85" i="54"/>
  <c r="A86" i="53"/>
  <c r="H85" i="53"/>
  <c r="F85" i="53"/>
  <c r="G85" i="53" s="1"/>
  <c r="I85" i="53"/>
  <c r="E85" i="53"/>
  <c r="H83" i="18"/>
  <c r="G83" i="18"/>
  <c r="I83" i="18"/>
  <c r="E83" i="18"/>
  <c r="I85" i="56" l="1"/>
  <c r="E85" i="56"/>
  <c r="A86" i="56"/>
  <c r="H85" i="56"/>
  <c r="F85" i="56"/>
  <c r="G85" i="56" s="1"/>
  <c r="I86" i="55"/>
  <c r="E86" i="55"/>
  <c r="H86" i="55"/>
  <c r="A87" i="55"/>
  <c r="F86" i="55"/>
  <c r="G86" i="55" s="1"/>
  <c r="A87" i="54"/>
  <c r="H86" i="54"/>
  <c r="F86" i="54"/>
  <c r="I86" i="54"/>
  <c r="G86" i="54"/>
  <c r="E86" i="54"/>
  <c r="A87" i="53"/>
  <c r="H86" i="53"/>
  <c r="F86" i="53"/>
  <c r="G86" i="53" s="1"/>
  <c r="I86" i="53"/>
  <c r="E86" i="53"/>
  <c r="H84" i="18"/>
  <c r="G84" i="18"/>
  <c r="I84" i="18"/>
  <c r="E84" i="18"/>
  <c r="I86" i="56" l="1"/>
  <c r="E86" i="56"/>
  <c r="A87" i="56"/>
  <c r="H86" i="56"/>
  <c r="F86" i="56"/>
  <c r="G86" i="56" s="1"/>
  <c r="I87" i="55"/>
  <c r="E87" i="55"/>
  <c r="A88" i="55"/>
  <c r="F87" i="55"/>
  <c r="G87" i="55" s="1"/>
  <c r="H87" i="55"/>
  <c r="A88" i="54"/>
  <c r="H87" i="54"/>
  <c r="F87" i="54"/>
  <c r="I87" i="54"/>
  <c r="G87" i="54"/>
  <c r="E87" i="54"/>
  <c r="A88" i="53"/>
  <c r="H87" i="53"/>
  <c r="F87" i="53"/>
  <c r="G87" i="53" s="1"/>
  <c r="I87" i="53"/>
  <c r="E87" i="53"/>
  <c r="H85" i="18"/>
  <c r="G85" i="18"/>
  <c r="I85" i="18"/>
  <c r="E85" i="18"/>
  <c r="I87" i="56" l="1"/>
  <c r="E87" i="56"/>
  <c r="A88" i="56"/>
  <c r="H87" i="56"/>
  <c r="F87" i="56"/>
  <c r="G87" i="56" s="1"/>
  <c r="I88" i="55"/>
  <c r="E88" i="55"/>
  <c r="H88" i="55"/>
  <c r="A89" i="55"/>
  <c r="F88" i="55"/>
  <c r="G88" i="55" s="1"/>
  <c r="A89" i="54"/>
  <c r="H88" i="54"/>
  <c r="F88" i="54"/>
  <c r="I88" i="54"/>
  <c r="G88" i="54"/>
  <c r="E88" i="54"/>
  <c r="A89" i="53"/>
  <c r="H88" i="53"/>
  <c r="F88" i="53"/>
  <c r="G88" i="53" s="1"/>
  <c r="I88" i="53"/>
  <c r="E88" i="53"/>
  <c r="H86" i="18"/>
  <c r="G86" i="18"/>
  <c r="I86" i="18"/>
  <c r="E86" i="18"/>
  <c r="I88" i="56" l="1"/>
  <c r="E88" i="56"/>
  <c r="A89" i="56"/>
  <c r="H88" i="56"/>
  <c r="F88" i="56"/>
  <c r="G88" i="56" s="1"/>
  <c r="I89" i="55"/>
  <c r="E89" i="55"/>
  <c r="A90" i="55"/>
  <c r="F89" i="55"/>
  <c r="G89" i="55" s="1"/>
  <c r="H89" i="55"/>
  <c r="A90" i="54"/>
  <c r="H89" i="54"/>
  <c r="F89" i="54"/>
  <c r="I89" i="54"/>
  <c r="G89" i="54"/>
  <c r="E89" i="54"/>
  <c r="A90" i="53"/>
  <c r="H89" i="53"/>
  <c r="F89" i="53"/>
  <c r="G89" i="53" s="1"/>
  <c r="I89" i="53"/>
  <c r="E89" i="53"/>
  <c r="H87" i="18"/>
  <c r="G87" i="18"/>
  <c r="I87" i="18"/>
  <c r="E87" i="18"/>
  <c r="I89" i="56" l="1"/>
  <c r="E89" i="56"/>
  <c r="A90" i="56"/>
  <c r="H89" i="56"/>
  <c r="F89" i="56"/>
  <c r="G89" i="56" s="1"/>
  <c r="I90" i="55"/>
  <c r="E90" i="55"/>
  <c r="H90" i="55"/>
  <c r="A91" i="55"/>
  <c r="F90" i="55"/>
  <c r="G90" i="55" s="1"/>
  <c r="A91" i="54"/>
  <c r="H90" i="54"/>
  <c r="F90" i="54"/>
  <c r="I90" i="54"/>
  <c r="G90" i="54"/>
  <c r="E90" i="54"/>
  <c r="A91" i="53"/>
  <c r="H90" i="53"/>
  <c r="F90" i="53"/>
  <c r="G90" i="53" s="1"/>
  <c r="I90" i="53"/>
  <c r="E90" i="53"/>
  <c r="H88" i="18"/>
  <c r="G88" i="18"/>
  <c r="I88" i="18"/>
  <c r="E88" i="18"/>
  <c r="I90" i="56" l="1"/>
  <c r="E90" i="56"/>
  <c r="A91" i="56"/>
  <c r="H90" i="56"/>
  <c r="F90" i="56"/>
  <c r="G90" i="56" s="1"/>
  <c r="I91" i="55"/>
  <c r="E91" i="55"/>
  <c r="A92" i="55"/>
  <c r="F91" i="55"/>
  <c r="G91" i="55" s="1"/>
  <c r="H91" i="55"/>
  <c r="A92" i="54"/>
  <c r="H91" i="54"/>
  <c r="F91" i="54"/>
  <c r="I91" i="54"/>
  <c r="G91" i="54"/>
  <c r="E91" i="54"/>
  <c r="A92" i="53"/>
  <c r="H91" i="53"/>
  <c r="F91" i="53"/>
  <c r="G91" i="53" s="1"/>
  <c r="I91" i="53"/>
  <c r="E91" i="53"/>
  <c r="H89" i="18"/>
  <c r="G89" i="18"/>
  <c r="I89" i="18"/>
  <c r="E89" i="18"/>
  <c r="I91" i="56" l="1"/>
  <c r="E91" i="56"/>
  <c r="A92" i="56"/>
  <c r="H91" i="56"/>
  <c r="F91" i="56"/>
  <c r="G91" i="56" s="1"/>
  <c r="I92" i="55"/>
  <c r="E92" i="55"/>
  <c r="H92" i="55"/>
  <c r="A93" i="55"/>
  <c r="F92" i="55"/>
  <c r="G92" i="55" s="1"/>
  <c r="A93" i="54"/>
  <c r="H92" i="54"/>
  <c r="F92" i="54"/>
  <c r="I92" i="54"/>
  <c r="G92" i="54"/>
  <c r="E92" i="54"/>
  <c r="A93" i="53"/>
  <c r="H92" i="53"/>
  <c r="F92" i="53"/>
  <c r="G92" i="53" s="1"/>
  <c r="I92" i="53"/>
  <c r="E92" i="53"/>
  <c r="H90" i="18"/>
  <c r="G90" i="18"/>
  <c r="I90" i="18"/>
  <c r="E90" i="18"/>
  <c r="I92" i="56" l="1"/>
  <c r="E92" i="56"/>
  <c r="A93" i="56"/>
  <c r="H92" i="56"/>
  <c r="F92" i="56"/>
  <c r="G92" i="56" s="1"/>
  <c r="I93" i="55"/>
  <c r="E93" i="55"/>
  <c r="A94" i="55"/>
  <c r="F93" i="55"/>
  <c r="G93" i="55" s="1"/>
  <c r="H93" i="55"/>
  <c r="A94" i="54"/>
  <c r="H93" i="54"/>
  <c r="F93" i="54"/>
  <c r="I93" i="54"/>
  <c r="G93" i="54"/>
  <c r="E93" i="54"/>
  <c r="A94" i="53"/>
  <c r="H93" i="53"/>
  <c r="F93" i="53"/>
  <c r="I93" i="53"/>
  <c r="G93" i="53"/>
  <c r="E93" i="53"/>
  <c r="H91" i="18"/>
  <c r="G91" i="18"/>
  <c r="I91" i="18"/>
  <c r="E91" i="18"/>
  <c r="I93" i="56" l="1"/>
  <c r="E93" i="56"/>
  <c r="A94" i="56"/>
  <c r="H93" i="56"/>
  <c r="F93" i="56"/>
  <c r="G93" i="56" s="1"/>
  <c r="I94" i="55"/>
  <c r="E94" i="55"/>
  <c r="H94" i="55"/>
  <c r="A95" i="55"/>
  <c r="F94" i="55"/>
  <c r="G94" i="55" s="1"/>
  <c r="A95" i="54"/>
  <c r="H94" i="54"/>
  <c r="F94" i="54"/>
  <c r="I94" i="54"/>
  <c r="G94" i="54"/>
  <c r="E94" i="54"/>
  <c r="A95" i="53"/>
  <c r="H94" i="53"/>
  <c r="F94" i="53"/>
  <c r="G94" i="53" s="1"/>
  <c r="I94" i="53"/>
  <c r="E94" i="53"/>
  <c r="H92" i="18"/>
  <c r="G92" i="18"/>
  <c r="I92" i="18"/>
  <c r="E92" i="18"/>
  <c r="I94" i="56" l="1"/>
  <c r="E94" i="56"/>
  <c r="A95" i="56"/>
  <c r="H94" i="56"/>
  <c r="F94" i="56"/>
  <c r="G94" i="56" s="1"/>
  <c r="I95" i="55"/>
  <c r="E95" i="55"/>
  <c r="A96" i="55"/>
  <c r="F95" i="55"/>
  <c r="G95" i="55" s="1"/>
  <c r="H95" i="55"/>
  <c r="A96" i="54"/>
  <c r="H95" i="54"/>
  <c r="F95" i="54"/>
  <c r="I95" i="54"/>
  <c r="G95" i="54"/>
  <c r="E95" i="54"/>
  <c r="A96" i="53"/>
  <c r="H95" i="53"/>
  <c r="F95" i="53"/>
  <c r="G95" i="53" s="1"/>
  <c r="I95" i="53"/>
  <c r="E95" i="53"/>
  <c r="H93" i="18"/>
  <c r="G93" i="18"/>
  <c r="I93" i="18"/>
  <c r="E93" i="18"/>
  <c r="I95" i="56" l="1"/>
  <c r="E95" i="56"/>
  <c r="A96" i="56"/>
  <c r="H95" i="56"/>
  <c r="F95" i="56"/>
  <c r="G95" i="56" s="1"/>
  <c r="I96" i="55"/>
  <c r="E96" i="55"/>
  <c r="H96" i="55"/>
  <c r="A97" i="55"/>
  <c r="F96" i="55"/>
  <c r="G96" i="55" s="1"/>
  <c r="A97" i="54"/>
  <c r="H96" i="54"/>
  <c r="F96" i="54"/>
  <c r="I96" i="54"/>
  <c r="G96" i="54"/>
  <c r="E96" i="54"/>
  <c r="A97" i="53"/>
  <c r="H96" i="53"/>
  <c r="F96" i="53"/>
  <c r="G96" i="53" s="1"/>
  <c r="I96" i="53"/>
  <c r="E96" i="53"/>
  <c r="H94" i="18"/>
  <c r="G94" i="18"/>
  <c r="I94" i="18"/>
  <c r="E94" i="18"/>
  <c r="I96" i="56" l="1"/>
  <c r="E96" i="56"/>
  <c r="A97" i="56"/>
  <c r="H96" i="56"/>
  <c r="F96" i="56"/>
  <c r="G96" i="56" s="1"/>
  <c r="I97" i="55"/>
  <c r="E97" i="55"/>
  <c r="A98" i="55"/>
  <c r="F97" i="55"/>
  <c r="G97" i="55" s="1"/>
  <c r="H97" i="55"/>
  <c r="A98" i="54"/>
  <c r="H97" i="54"/>
  <c r="F97" i="54"/>
  <c r="I97" i="54"/>
  <c r="G97" i="54"/>
  <c r="E97" i="54"/>
  <c r="A98" i="53"/>
  <c r="H97" i="53"/>
  <c r="F97" i="53"/>
  <c r="G97" i="53" s="1"/>
  <c r="I97" i="53"/>
  <c r="E97" i="53"/>
  <c r="H95" i="18"/>
  <c r="G95" i="18"/>
  <c r="I95" i="18"/>
  <c r="E95" i="18"/>
  <c r="I97" i="56" l="1"/>
  <c r="E97" i="56"/>
  <c r="A98" i="56"/>
  <c r="H97" i="56"/>
  <c r="F97" i="56"/>
  <c r="G97" i="56" s="1"/>
  <c r="I98" i="55"/>
  <c r="E98" i="55"/>
  <c r="H98" i="55"/>
  <c r="A99" i="55"/>
  <c r="F98" i="55"/>
  <c r="G98" i="55" s="1"/>
  <c r="A99" i="54"/>
  <c r="H98" i="54"/>
  <c r="F98" i="54"/>
  <c r="I98" i="54"/>
  <c r="G98" i="54"/>
  <c r="E98" i="54"/>
  <c r="A99" i="53"/>
  <c r="H98" i="53"/>
  <c r="F98" i="53"/>
  <c r="G98" i="53" s="1"/>
  <c r="I98" i="53"/>
  <c r="E98" i="53"/>
  <c r="H96" i="18"/>
  <c r="G96" i="18"/>
  <c r="I96" i="18"/>
  <c r="E96" i="18"/>
  <c r="I98" i="56" l="1"/>
  <c r="E98" i="56"/>
  <c r="A99" i="56"/>
  <c r="H98" i="56"/>
  <c r="F98" i="56"/>
  <c r="G98" i="56" s="1"/>
  <c r="I99" i="55"/>
  <c r="E99" i="55"/>
  <c r="A100" i="55"/>
  <c r="F99" i="55"/>
  <c r="G99" i="55" s="1"/>
  <c r="H99" i="55"/>
  <c r="A100" i="54"/>
  <c r="H99" i="54"/>
  <c r="F99" i="54"/>
  <c r="I99" i="54"/>
  <c r="G99" i="54"/>
  <c r="E99" i="54"/>
  <c r="A100" i="53"/>
  <c r="H99" i="53"/>
  <c r="F99" i="53"/>
  <c r="G99" i="53" s="1"/>
  <c r="I99" i="53"/>
  <c r="E99" i="53"/>
  <c r="H97" i="18"/>
  <c r="G97" i="18"/>
  <c r="I97" i="18"/>
  <c r="E97" i="18"/>
  <c r="I99" i="56" l="1"/>
  <c r="E99" i="56"/>
  <c r="A100" i="56"/>
  <c r="H99" i="56"/>
  <c r="F99" i="56"/>
  <c r="G99" i="56" s="1"/>
  <c r="I100" i="55"/>
  <c r="E100" i="55"/>
  <c r="H100" i="55"/>
  <c r="F100" i="55"/>
  <c r="G100" i="55" s="1"/>
  <c r="A101" i="55"/>
  <c r="A101" i="54"/>
  <c r="H100" i="54"/>
  <c r="F100" i="54"/>
  <c r="I100" i="54"/>
  <c r="G100" i="54"/>
  <c r="E100" i="54"/>
  <c r="A101" i="53"/>
  <c r="H100" i="53"/>
  <c r="F100" i="53"/>
  <c r="G100" i="53" s="1"/>
  <c r="I100" i="53"/>
  <c r="E100" i="53"/>
  <c r="H98" i="18"/>
  <c r="G98" i="18"/>
  <c r="I98" i="18"/>
  <c r="E98" i="18"/>
  <c r="I100" i="56" l="1"/>
  <c r="E100" i="56"/>
  <c r="A101" i="56"/>
  <c r="H100" i="56"/>
  <c r="F100" i="56"/>
  <c r="G100" i="56" s="1"/>
  <c r="I101" i="55"/>
  <c r="E101" i="55"/>
  <c r="A102" i="55"/>
  <c r="F101" i="55"/>
  <c r="G101" i="55" s="1"/>
  <c r="H101" i="55"/>
  <c r="A102" i="54"/>
  <c r="H101" i="54"/>
  <c r="F101" i="54"/>
  <c r="I101" i="54"/>
  <c r="G101" i="54"/>
  <c r="E101" i="54"/>
  <c r="A102" i="53"/>
  <c r="H101" i="53"/>
  <c r="F101" i="53"/>
  <c r="G101" i="53" s="1"/>
  <c r="I101" i="53"/>
  <c r="E101" i="53"/>
  <c r="H99" i="18"/>
  <c r="G99" i="18"/>
  <c r="I99" i="18"/>
  <c r="E99" i="18"/>
  <c r="I101" i="56" l="1"/>
  <c r="E101" i="56"/>
  <c r="A102" i="56"/>
  <c r="H101" i="56"/>
  <c r="F101" i="56"/>
  <c r="G101" i="56" s="1"/>
  <c r="I102" i="55"/>
  <c r="E102" i="55"/>
  <c r="H102" i="55"/>
  <c r="A103" i="55"/>
  <c r="F102" i="55"/>
  <c r="G102" i="55" s="1"/>
  <c r="A103" i="54"/>
  <c r="H102" i="54"/>
  <c r="F102" i="54"/>
  <c r="I102" i="54"/>
  <c r="G102" i="54"/>
  <c r="E102" i="54"/>
  <c r="A103" i="53"/>
  <c r="H102" i="53"/>
  <c r="F102" i="53"/>
  <c r="G102" i="53" s="1"/>
  <c r="I102" i="53"/>
  <c r="E102" i="53"/>
  <c r="H100" i="18"/>
  <c r="G100" i="18"/>
  <c r="I100" i="18"/>
  <c r="E100" i="18"/>
  <c r="I102" i="56" l="1"/>
  <c r="E102" i="56"/>
  <c r="A103" i="56"/>
  <c r="H102" i="56"/>
  <c r="F102" i="56"/>
  <c r="G102" i="56" s="1"/>
  <c r="I103" i="55"/>
  <c r="E103" i="55"/>
  <c r="A104" i="55"/>
  <c r="F103" i="55"/>
  <c r="G103" i="55" s="1"/>
  <c r="H103" i="55"/>
  <c r="A104" i="54"/>
  <c r="H103" i="54"/>
  <c r="F103" i="54"/>
  <c r="I103" i="54"/>
  <c r="G103" i="54"/>
  <c r="E103" i="54"/>
  <c r="A104" i="53"/>
  <c r="H103" i="53"/>
  <c r="F103" i="53"/>
  <c r="G103" i="53" s="1"/>
  <c r="I103" i="53"/>
  <c r="E103" i="53"/>
  <c r="H101" i="18"/>
  <c r="G101" i="18"/>
  <c r="I101" i="18"/>
  <c r="E101" i="18"/>
  <c r="I103" i="56" l="1"/>
  <c r="E103" i="56"/>
  <c r="A104" i="56"/>
  <c r="H103" i="56"/>
  <c r="F103" i="56"/>
  <c r="G103" i="56" s="1"/>
  <c r="I104" i="55"/>
  <c r="E104" i="55"/>
  <c r="H104" i="55"/>
  <c r="F104" i="55"/>
  <c r="G104" i="55" s="1"/>
  <c r="A105" i="55"/>
  <c r="A105" i="54"/>
  <c r="H104" i="54"/>
  <c r="F104" i="54"/>
  <c r="I104" i="54"/>
  <c r="G104" i="54"/>
  <c r="E104" i="54"/>
  <c r="A105" i="53"/>
  <c r="H104" i="53"/>
  <c r="F104" i="53"/>
  <c r="G104" i="53" s="1"/>
  <c r="I104" i="53"/>
  <c r="E104" i="53"/>
  <c r="H102" i="18"/>
  <c r="G102" i="18"/>
  <c r="I102" i="18"/>
  <c r="E102" i="18"/>
  <c r="I104" i="56" l="1"/>
  <c r="E104" i="56"/>
  <c r="A105" i="56"/>
  <c r="H104" i="56"/>
  <c r="F104" i="56"/>
  <c r="G104" i="56" s="1"/>
  <c r="I105" i="55"/>
  <c r="E105" i="55"/>
  <c r="A106" i="55"/>
  <c r="F105" i="55"/>
  <c r="G105" i="55" s="1"/>
  <c r="H105" i="55"/>
  <c r="A106" i="54"/>
  <c r="H105" i="54"/>
  <c r="F105" i="54"/>
  <c r="I105" i="54"/>
  <c r="G105" i="54"/>
  <c r="E105" i="54"/>
  <c r="A106" i="53"/>
  <c r="H105" i="53"/>
  <c r="F105" i="53"/>
  <c r="G105" i="53" s="1"/>
  <c r="I105" i="53"/>
  <c r="E105" i="53"/>
  <c r="H103" i="18"/>
  <c r="G103" i="18"/>
  <c r="I103" i="18"/>
  <c r="E103" i="18"/>
  <c r="I105" i="56" l="1"/>
  <c r="E105" i="56"/>
  <c r="A106" i="56"/>
  <c r="H105" i="56"/>
  <c r="F105" i="56"/>
  <c r="G105" i="56" s="1"/>
  <c r="I106" i="55"/>
  <c r="E106" i="55"/>
  <c r="H106" i="55"/>
  <c r="A107" i="55"/>
  <c r="F106" i="55"/>
  <c r="G106" i="55" s="1"/>
  <c r="A107" i="54"/>
  <c r="H106" i="54"/>
  <c r="F106" i="54"/>
  <c r="I106" i="54"/>
  <c r="G106" i="54"/>
  <c r="E106" i="54"/>
  <c r="A107" i="53"/>
  <c r="H106" i="53"/>
  <c r="F106" i="53"/>
  <c r="G106" i="53" s="1"/>
  <c r="I106" i="53"/>
  <c r="E106" i="53"/>
  <c r="H104" i="18"/>
  <c r="G104" i="18"/>
  <c r="I104" i="18"/>
  <c r="E104" i="18"/>
  <c r="I106" i="56" l="1"/>
  <c r="E106" i="56"/>
  <c r="A107" i="56"/>
  <c r="H106" i="56"/>
  <c r="F106" i="56"/>
  <c r="G106" i="56" s="1"/>
  <c r="I107" i="55"/>
  <c r="E107" i="55"/>
  <c r="A108" i="55"/>
  <c r="F107" i="55"/>
  <c r="G107" i="55" s="1"/>
  <c r="H107" i="55"/>
  <c r="A108" i="54"/>
  <c r="H107" i="54"/>
  <c r="F107" i="54"/>
  <c r="I107" i="54"/>
  <c r="G107" i="54"/>
  <c r="E107" i="54"/>
  <c r="A108" i="53"/>
  <c r="H107" i="53"/>
  <c r="F107" i="53"/>
  <c r="G107" i="53" s="1"/>
  <c r="I107" i="53"/>
  <c r="E107" i="53"/>
  <c r="H105" i="18"/>
  <c r="G105" i="18"/>
  <c r="I105" i="18"/>
  <c r="E105" i="18"/>
  <c r="I107" i="56" l="1"/>
  <c r="E107" i="56"/>
  <c r="A108" i="56"/>
  <c r="H107" i="56"/>
  <c r="F107" i="56"/>
  <c r="G107" i="56" s="1"/>
  <c r="I108" i="55"/>
  <c r="E108" i="55"/>
  <c r="H108" i="55"/>
  <c r="A109" i="55"/>
  <c r="F108" i="55"/>
  <c r="G108" i="55" s="1"/>
  <c r="A109" i="54"/>
  <c r="H108" i="54"/>
  <c r="F108" i="54"/>
  <c r="I108" i="54"/>
  <c r="G108" i="54"/>
  <c r="E108" i="54"/>
  <c r="A109" i="53"/>
  <c r="H108" i="53"/>
  <c r="F108" i="53"/>
  <c r="G108" i="53" s="1"/>
  <c r="I108" i="53"/>
  <c r="E108" i="53"/>
  <c r="H106" i="18"/>
  <c r="G106" i="18"/>
  <c r="I106" i="18"/>
  <c r="E106" i="18"/>
  <c r="I108" i="56" l="1"/>
  <c r="E108" i="56"/>
  <c r="A109" i="56"/>
  <c r="H108" i="56"/>
  <c r="F108" i="56"/>
  <c r="G108" i="56" s="1"/>
  <c r="I109" i="55"/>
  <c r="E109" i="55"/>
  <c r="A110" i="55"/>
  <c r="F109" i="55"/>
  <c r="G109" i="55" s="1"/>
  <c r="H109" i="55"/>
  <c r="A110" i="54"/>
  <c r="H109" i="54"/>
  <c r="F109" i="54"/>
  <c r="I109" i="54"/>
  <c r="G109" i="54"/>
  <c r="E109" i="54"/>
  <c r="A110" i="53"/>
  <c r="H109" i="53"/>
  <c r="F109" i="53"/>
  <c r="I109" i="53"/>
  <c r="G109" i="53"/>
  <c r="E109" i="53"/>
  <c r="H107" i="18"/>
  <c r="G107" i="18"/>
  <c r="I107" i="18"/>
  <c r="E107" i="18"/>
  <c r="I109" i="56" l="1"/>
  <c r="E109" i="56"/>
  <c r="A110" i="56"/>
  <c r="H109" i="56"/>
  <c r="F109" i="56"/>
  <c r="G109" i="56" s="1"/>
  <c r="I110" i="55"/>
  <c r="E110" i="55"/>
  <c r="H110" i="55"/>
  <c r="A111" i="55"/>
  <c r="F110" i="55"/>
  <c r="G110" i="55" s="1"/>
  <c r="A111" i="54"/>
  <c r="H110" i="54"/>
  <c r="F110" i="54"/>
  <c r="I110" i="54"/>
  <c r="G110" i="54"/>
  <c r="E110" i="54"/>
  <c r="A111" i="53"/>
  <c r="H110" i="53"/>
  <c r="F110" i="53"/>
  <c r="G110" i="53" s="1"/>
  <c r="I110" i="53"/>
  <c r="E110" i="53"/>
  <c r="H108" i="18"/>
  <c r="G108" i="18"/>
  <c r="I108" i="18"/>
  <c r="E108" i="18"/>
  <c r="I110" i="56" l="1"/>
  <c r="A111" i="56"/>
  <c r="E110" i="56"/>
  <c r="H110" i="56"/>
  <c r="F110" i="56"/>
  <c r="G110" i="56" s="1"/>
  <c r="I111" i="55"/>
  <c r="E111" i="55"/>
  <c r="A112" i="55"/>
  <c r="F111" i="55"/>
  <c r="G111" i="55" s="1"/>
  <c r="H111" i="55"/>
  <c r="I111" i="54"/>
  <c r="E111" i="54"/>
  <c r="A112" i="54"/>
  <c r="H111" i="54"/>
  <c r="F111" i="54"/>
  <c r="G111" i="54" s="1"/>
  <c r="I111" i="53"/>
  <c r="E111" i="53"/>
  <c r="A112" i="53"/>
  <c r="H111" i="53"/>
  <c r="F111" i="53"/>
  <c r="G111" i="53" s="1"/>
  <c r="H109" i="18"/>
  <c r="G109" i="18"/>
  <c r="I109" i="18"/>
  <c r="E109" i="18"/>
  <c r="I111" i="56" l="1"/>
  <c r="E111" i="56"/>
  <c r="A112" i="56"/>
  <c r="H111" i="56"/>
  <c r="F111" i="56"/>
  <c r="G111" i="56" s="1"/>
  <c r="I112" i="55"/>
  <c r="E112" i="55"/>
  <c r="H112" i="55"/>
  <c r="A113" i="55"/>
  <c r="F112" i="55"/>
  <c r="G112" i="55" s="1"/>
  <c r="I112" i="54"/>
  <c r="E112" i="54"/>
  <c r="A113" i="54"/>
  <c r="H112" i="54"/>
  <c r="F112" i="54"/>
  <c r="G112" i="54" s="1"/>
  <c r="I112" i="53"/>
  <c r="E112" i="53"/>
  <c r="A113" i="53"/>
  <c r="H112" i="53"/>
  <c r="F112" i="53"/>
  <c r="G112" i="53" s="1"/>
  <c r="H110" i="18"/>
  <c r="G110" i="18"/>
  <c r="I110" i="18"/>
  <c r="E110" i="18"/>
  <c r="I112" i="56" l="1"/>
  <c r="E112" i="56"/>
  <c r="A113" i="56"/>
  <c r="H112" i="56"/>
  <c r="F112" i="56"/>
  <c r="G112" i="56" s="1"/>
  <c r="I113" i="55"/>
  <c r="E113" i="55"/>
  <c r="A114" i="55"/>
  <c r="F113" i="55"/>
  <c r="G113" i="55" s="1"/>
  <c r="H113" i="55"/>
  <c r="I113" i="54"/>
  <c r="E113" i="54"/>
  <c r="A114" i="54"/>
  <c r="H113" i="54"/>
  <c r="F113" i="54"/>
  <c r="G113" i="54" s="1"/>
  <c r="I113" i="53"/>
  <c r="E113" i="53"/>
  <c r="A114" i="53"/>
  <c r="H113" i="53"/>
  <c r="F113" i="53"/>
  <c r="G113" i="53" s="1"/>
  <c r="I111" i="18"/>
  <c r="E111" i="18"/>
  <c r="H111" i="18"/>
  <c r="G111" i="18"/>
  <c r="I113" i="56" l="1"/>
  <c r="E113" i="56"/>
  <c r="A114" i="56"/>
  <c r="H113" i="56"/>
  <c r="F113" i="56"/>
  <c r="G113" i="56" s="1"/>
  <c r="I114" i="55"/>
  <c r="E114" i="55"/>
  <c r="H114" i="55"/>
  <c r="A115" i="55"/>
  <c r="F114" i="55"/>
  <c r="G114" i="55" s="1"/>
  <c r="I114" i="54"/>
  <c r="E114" i="54"/>
  <c r="A115" i="54"/>
  <c r="H114" i="54"/>
  <c r="F114" i="54"/>
  <c r="G114" i="54" s="1"/>
  <c r="I114" i="53"/>
  <c r="E114" i="53"/>
  <c r="A115" i="53"/>
  <c r="H114" i="53"/>
  <c r="F114" i="53"/>
  <c r="G114" i="53" s="1"/>
  <c r="I112" i="18"/>
  <c r="E112" i="18"/>
  <c r="H112" i="18"/>
  <c r="G112" i="18"/>
  <c r="I114" i="56" l="1"/>
  <c r="E114" i="56"/>
  <c r="A115" i="56"/>
  <c r="H114" i="56"/>
  <c r="F114" i="56"/>
  <c r="G114" i="56" s="1"/>
  <c r="I115" i="55"/>
  <c r="E115" i="55"/>
  <c r="A116" i="55"/>
  <c r="F115" i="55"/>
  <c r="G115" i="55" s="1"/>
  <c r="H115" i="55"/>
  <c r="I115" i="54"/>
  <c r="E115" i="54"/>
  <c r="A116" i="54"/>
  <c r="H115" i="54"/>
  <c r="F115" i="54"/>
  <c r="G115" i="54" s="1"/>
  <c r="I115" i="53"/>
  <c r="E115" i="53"/>
  <c r="A116" i="53"/>
  <c r="H115" i="53"/>
  <c r="F115" i="53"/>
  <c r="G115" i="53" s="1"/>
  <c r="I113" i="18"/>
  <c r="E113" i="18"/>
  <c r="H113" i="18"/>
  <c r="G113" i="18"/>
  <c r="I115" i="56" l="1"/>
  <c r="E115" i="56"/>
  <c r="A116" i="56"/>
  <c r="H115" i="56"/>
  <c r="F115" i="56"/>
  <c r="G115" i="56" s="1"/>
  <c r="I116" i="55"/>
  <c r="E116" i="55"/>
  <c r="H116" i="55"/>
  <c r="A117" i="55"/>
  <c r="F116" i="55"/>
  <c r="G116" i="55" s="1"/>
  <c r="I116" i="54"/>
  <c r="E116" i="54"/>
  <c r="A117" i="54"/>
  <c r="H116" i="54"/>
  <c r="F116" i="54"/>
  <c r="G116" i="54" s="1"/>
  <c r="I116" i="53"/>
  <c r="E116" i="53"/>
  <c r="A117" i="53"/>
  <c r="H116" i="53"/>
  <c r="F116" i="53"/>
  <c r="G116" i="53" s="1"/>
  <c r="I114" i="18"/>
  <c r="E114" i="18"/>
  <c r="H114" i="18"/>
  <c r="G114" i="18"/>
  <c r="I116" i="56" l="1"/>
  <c r="E116" i="56"/>
  <c r="A117" i="56"/>
  <c r="H116" i="56"/>
  <c r="F116" i="56"/>
  <c r="G116" i="56" s="1"/>
  <c r="I117" i="55"/>
  <c r="E117" i="55"/>
  <c r="A118" i="55"/>
  <c r="F117" i="55"/>
  <c r="G117" i="55" s="1"/>
  <c r="H117" i="55"/>
  <c r="I117" i="54"/>
  <c r="E117" i="54"/>
  <c r="A118" i="54"/>
  <c r="H117" i="54"/>
  <c r="F117" i="54"/>
  <c r="G117" i="54" s="1"/>
  <c r="I117" i="53"/>
  <c r="E117" i="53"/>
  <c r="A118" i="53"/>
  <c r="H117" i="53"/>
  <c r="F117" i="53"/>
  <c r="G117" i="53" s="1"/>
  <c r="I115" i="18"/>
  <c r="E115" i="18"/>
  <c r="H115" i="18"/>
  <c r="G115" i="18"/>
  <c r="I117" i="56" l="1"/>
  <c r="E117" i="56"/>
  <c r="A118" i="56"/>
  <c r="H117" i="56"/>
  <c r="F117" i="56"/>
  <c r="G117" i="56" s="1"/>
  <c r="I118" i="55"/>
  <c r="E118" i="55"/>
  <c r="H118" i="55"/>
  <c r="A119" i="55"/>
  <c r="F118" i="55"/>
  <c r="G118" i="55" s="1"/>
  <c r="I118" i="54"/>
  <c r="E118" i="54"/>
  <c r="A119" i="54"/>
  <c r="H118" i="54"/>
  <c r="F118" i="54"/>
  <c r="G118" i="54" s="1"/>
  <c r="I118" i="53"/>
  <c r="E118" i="53"/>
  <c r="A119" i="53"/>
  <c r="H118" i="53"/>
  <c r="F118" i="53"/>
  <c r="G118" i="53" s="1"/>
  <c r="I116" i="18"/>
  <c r="E116" i="18"/>
  <c r="H116" i="18"/>
  <c r="G116" i="18"/>
  <c r="I118" i="56" l="1"/>
  <c r="E118" i="56"/>
  <c r="A119" i="56"/>
  <c r="H118" i="56"/>
  <c r="F118" i="56"/>
  <c r="G118" i="56" s="1"/>
  <c r="I119" i="55"/>
  <c r="E119" i="55"/>
  <c r="A120" i="55"/>
  <c r="F119" i="55"/>
  <c r="G119" i="55" s="1"/>
  <c r="H119" i="55"/>
  <c r="I119" i="54"/>
  <c r="E119" i="54"/>
  <c r="A120" i="54"/>
  <c r="H119" i="54"/>
  <c r="F119" i="54"/>
  <c r="G119" i="54" s="1"/>
  <c r="I119" i="53"/>
  <c r="E119" i="53"/>
  <c r="A120" i="53"/>
  <c r="H119" i="53"/>
  <c r="F119" i="53"/>
  <c r="G119" i="53" s="1"/>
  <c r="I117" i="18"/>
  <c r="E117" i="18"/>
  <c r="H117" i="18"/>
  <c r="G117" i="18"/>
  <c r="I119" i="56" l="1"/>
  <c r="E119" i="56"/>
  <c r="A120" i="56"/>
  <c r="H119" i="56"/>
  <c r="F119" i="56"/>
  <c r="G119" i="56" s="1"/>
  <c r="I120" i="55"/>
  <c r="E120" i="55"/>
  <c r="H120" i="55"/>
  <c r="A121" i="55"/>
  <c r="F120" i="55"/>
  <c r="G120" i="55" s="1"/>
  <c r="I120" i="54"/>
  <c r="E120" i="54"/>
  <c r="A121" i="54"/>
  <c r="H120" i="54"/>
  <c r="F120" i="54"/>
  <c r="G120" i="54" s="1"/>
  <c r="I120" i="53"/>
  <c r="E120" i="53"/>
  <c r="A121" i="53"/>
  <c r="H120" i="53"/>
  <c r="F120" i="53"/>
  <c r="G120" i="53" s="1"/>
  <c r="I118" i="18"/>
  <c r="E118" i="18"/>
  <c r="H118" i="18"/>
  <c r="G118" i="18"/>
  <c r="I120" i="56" l="1"/>
  <c r="E120" i="56"/>
  <c r="A121" i="56"/>
  <c r="H120" i="56"/>
  <c r="F120" i="56"/>
  <c r="G120" i="56" s="1"/>
  <c r="I121" i="55"/>
  <c r="E121" i="55"/>
  <c r="A122" i="55"/>
  <c r="F121" i="55"/>
  <c r="G121" i="55" s="1"/>
  <c r="H121" i="55"/>
  <c r="I121" i="54"/>
  <c r="E121" i="54"/>
  <c r="A122" i="54"/>
  <c r="H121" i="54"/>
  <c r="F121" i="54"/>
  <c r="G121" i="54" s="1"/>
  <c r="I121" i="53"/>
  <c r="E121" i="53"/>
  <c r="A122" i="53"/>
  <c r="H121" i="53"/>
  <c r="F121" i="53"/>
  <c r="G121" i="53" s="1"/>
  <c r="I119" i="18"/>
  <c r="E119" i="18"/>
  <c r="H119" i="18"/>
  <c r="G119" i="18"/>
  <c r="I121" i="56" l="1"/>
  <c r="E121" i="56"/>
  <c r="A122" i="56"/>
  <c r="H121" i="56"/>
  <c r="F121" i="56"/>
  <c r="G121" i="56" s="1"/>
  <c r="I122" i="55"/>
  <c r="E122" i="55"/>
  <c r="H122" i="55"/>
  <c r="A123" i="55"/>
  <c r="F122" i="55"/>
  <c r="G122" i="55" s="1"/>
  <c r="I122" i="54"/>
  <c r="E122" i="54"/>
  <c r="A123" i="54"/>
  <c r="H122" i="54"/>
  <c r="F122" i="54"/>
  <c r="G122" i="54" s="1"/>
  <c r="I122" i="53"/>
  <c r="E122" i="53"/>
  <c r="A123" i="53"/>
  <c r="H122" i="53"/>
  <c r="F122" i="53"/>
  <c r="G122" i="53" s="1"/>
  <c r="I120" i="18"/>
  <c r="E120" i="18"/>
  <c r="H120" i="18"/>
  <c r="G120" i="18"/>
  <c r="I122" i="56" l="1"/>
  <c r="E122" i="56"/>
  <c r="A123" i="56"/>
  <c r="H122" i="56"/>
  <c r="F122" i="56"/>
  <c r="G122" i="56" s="1"/>
  <c r="I123" i="55"/>
  <c r="E123" i="55"/>
  <c r="A124" i="55"/>
  <c r="F123" i="55"/>
  <c r="G123" i="55" s="1"/>
  <c r="H123" i="55"/>
  <c r="I123" i="54"/>
  <c r="E123" i="54"/>
  <c r="A124" i="54"/>
  <c r="H123" i="54"/>
  <c r="F123" i="54"/>
  <c r="G123" i="54" s="1"/>
  <c r="I123" i="53"/>
  <c r="E123" i="53"/>
  <c r="A124" i="53"/>
  <c r="H123" i="53"/>
  <c r="F123" i="53"/>
  <c r="G123" i="53" s="1"/>
  <c r="I121" i="18"/>
  <c r="E121" i="18"/>
  <c r="H121" i="18"/>
  <c r="G121" i="18"/>
  <c r="I123" i="56" l="1"/>
  <c r="E123" i="56"/>
  <c r="A124" i="56"/>
  <c r="H123" i="56"/>
  <c r="F123" i="56"/>
  <c r="G123" i="56" s="1"/>
  <c r="I124" i="55"/>
  <c r="E124" i="55"/>
  <c r="H124" i="55"/>
  <c r="A125" i="55"/>
  <c r="F124" i="55"/>
  <c r="G124" i="55" s="1"/>
  <c r="I124" i="54"/>
  <c r="E124" i="54"/>
  <c r="A125" i="54"/>
  <c r="H124" i="54"/>
  <c r="F124" i="54"/>
  <c r="G124" i="54" s="1"/>
  <c r="I124" i="53"/>
  <c r="E124" i="53"/>
  <c r="A125" i="53"/>
  <c r="H124" i="53"/>
  <c r="F124" i="53"/>
  <c r="G124" i="53" s="1"/>
  <c r="I122" i="18"/>
  <c r="E122" i="18"/>
  <c r="H122" i="18"/>
  <c r="G122" i="18"/>
  <c r="I124" i="56" l="1"/>
  <c r="E124" i="56"/>
  <c r="A125" i="56"/>
  <c r="H124" i="56"/>
  <c r="F124" i="56"/>
  <c r="G124" i="56" s="1"/>
  <c r="I125" i="55"/>
  <c r="E125" i="55"/>
  <c r="A126" i="55"/>
  <c r="F125" i="55"/>
  <c r="G125" i="55" s="1"/>
  <c r="H125" i="55"/>
  <c r="I125" i="54"/>
  <c r="E125" i="54"/>
  <c r="A126" i="54"/>
  <c r="H125" i="54"/>
  <c r="F125" i="54"/>
  <c r="G125" i="54" s="1"/>
  <c r="I125" i="53"/>
  <c r="E125" i="53"/>
  <c r="A126" i="53"/>
  <c r="H125" i="53"/>
  <c r="F125" i="53"/>
  <c r="G125" i="53" s="1"/>
  <c r="I123" i="18"/>
  <c r="E123" i="18"/>
  <c r="H123" i="18"/>
  <c r="G123" i="18"/>
  <c r="I125" i="56" l="1"/>
  <c r="E125" i="56"/>
  <c r="A126" i="56"/>
  <c r="H125" i="56"/>
  <c r="F125" i="56"/>
  <c r="G125" i="56" s="1"/>
  <c r="I126" i="55"/>
  <c r="E126" i="55"/>
  <c r="H126" i="55"/>
  <c r="A127" i="55"/>
  <c r="F126" i="55"/>
  <c r="G126" i="55" s="1"/>
  <c r="I126" i="54"/>
  <c r="E126" i="54"/>
  <c r="A127" i="54"/>
  <c r="H126" i="54"/>
  <c r="F126" i="54"/>
  <c r="G126" i="54" s="1"/>
  <c r="I126" i="53"/>
  <c r="E126" i="53"/>
  <c r="A127" i="53"/>
  <c r="H126" i="53"/>
  <c r="F126" i="53"/>
  <c r="G126" i="53" s="1"/>
  <c r="I124" i="18"/>
  <c r="E124" i="18"/>
  <c r="H124" i="18"/>
  <c r="G124" i="18"/>
  <c r="I126" i="56" l="1"/>
  <c r="E126" i="56"/>
  <c r="A127" i="56"/>
  <c r="H126" i="56"/>
  <c r="F126" i="56"/>
  <c r="G126" i="56" s="1"/>
  <c r="I127" i="55"/>
  <c r="E127" i="55"/>
  <c r="A128" i="55"/>
  <c r="F127" i="55"/>
  <c r="G127" i="55" s="1"/>
  <c r="H127" i="55"/>
  <c r="I127" i="54"/>
  <c r="E127" i="54"/>
  <c r="A128" i="54"/>
  <c r="H127" i="54"/>
  <c r="F127" i="54"/>
  <c r="G127" i="54" s="1"/>
  <c r="I127" i="53"/>
  <c r="E127" i="53"/>
  <c r="A128" i="53"/>
  <c r="H127" i="53"/>
  <c r="F127" i="53"/>
  <c r="G127" i="53" s="1"/>
  <c r="I125" i="18"/>
  <c r="E125" i="18"/>
  <c r="H125" i="18"/>
  <c r="G125" i="18"/>
  <c r="I127" i="56" l="1"/>
  <c r="E127" i="56"/>
  <c r="A128" i="56"/>
  <c r="H127" i="56"/>
  <c r="F127" i="56"/>
  <c r="G127" i="56" s="1"/>
  <c r="I128" i="55"/>
  <c r="E128" i="55"/>
  <c r="H128" i="55"/>
  <c r="A129" i="55"/>
  <c r="F128" i="55"/>
  <c r="G128" i="55" s="1"/>
  <c r="I128" i="54"/>
  <c r="E128" i="54"/>
  <c r="A129" i="54"/>
  <c r="H128" i="54"/>
  <c r="F128" i="54"/>
  <c r="G128" i="54" s="1"/>
  <c r="I128" i="53"/>
  <c r="E128" i="53"/>
  <c r="A129" i="53"/>
  <c r="H128" i="53"/>
  <c r="F128" i="53"/>
  <c r="G128" i="53" s="1"/>
  <c r="I126" i="18"/>
  <c r="E126" i="18"/>
  <c r="H126" i="18"/>
  <c r="G126" i="18"/>
  <c r="I128" i="56" l="1"/>
  <c r="E128" i="56"/>
  <c r="A129" i="56"/>
  <c r="H128" i="56"/>
  <c r="F128" i="56"/>
  <c r="G128" i="56" s="1"/>
  <c r="I129" i="55"/>
  <c r="E129" i="55"/>
  <c r="A130" i="55"/>
  <c r="F129" i="55"/>
  <c r="G129" i="55" s="1"/>
  <c r="H129" i="55"/>
  <c r="I129" i="54"/>
  <c r="E129" i="54"/>
  <c r="A130" i="54"/>
  <c r="H129" i="54"/>
  <c r="F129" i="54"/>
  <c r="G129" i="54" s="1"/>
  <c r="I129" i="53"/>
  <c r="E129" i="53"/>
  <c r="A130" i="53"/>
  <c r="H129" i="53"/>
  <c r="F129" i="53"/>
  <c r="G129" i="53" s="1"/>
  <c r="I127" i="18"/>
  <c r="E127" i="18"/>
  <c r="H127" i="18"/>
  <c r="G127" i="18"/>
  <c r="I129" i="56" l="1"/>
  <c r="E129" i="56"/>
  <c r="A130" i="56"/>
  <c r="H129" i="56"/>
  <c r="F129" i="56"/>
  <c r="G129" i="56" s="1"/>
  <c r="I130" i="55"/>
  <c r="E130" i="55"/>
  <c r="H130" i="55"/>
  <c r="A131" i="55"/>
  <c r="F130" i="55"/>
  <c r="G130" i="55" s="1"/>
  <c r="I130" i="54"/>
  <c r="E130" i="54"/>
  <c r="A131" i="54"/>
  <c r="H130" i="54"/>
  <c r="F130" i="54"/>
  <c r="G130" i="54" s="1"/>
  <c r="I130" i="53"/>
  <c r="E130" i="53"/>
  <c r="A131" i="53"/>
  <c r="H130" i="53"/>
  <c r="F130" i="53"/>
  <c r="G130" i="53" s="1"/>
  <c r="I128" i="18"/>
  <c r="E128" i="18"/>
  <c r="H128" i="18"/>
  <c r="G128" i="18"/>
  <c r="I130" i="56" l="1"/>
  <c r="E130" i="56"/>
  <c r="A131" i="56"/>
  <c r="H130" i="56"/>
  <c r="F130" i="56"/>
  <c r="G130" i="56" s="1"/>
  <c r="I131" i="55"/>
  <c r="E131" i="55"/>
  <c r="A132" i="55"/>
  <c r="F131" i="55"/>
  <c r="G131" i="55" s="1"/>
  <c r="H131" i="55"/>
  <c r="I131" i="54"/>
  <c r="E131" i="54"/>
  <c r="A132" i="54"/>
  <c r="H131" i="54"/>
  <c r="F131" i="54"/>
  <c r="G131" i="54" s="1"/>
  <c r="I131" i="53"/>
  <c r="E131" i="53"/>
  <c r="A132" i="53"/>
  <c r="H131" i="53"/>
  <c r="F131" i="53"/>
  <c r="G131" i="53" s="1"/>
  <c r="I129" i="18"/>
  <c r="E129" i="18"/>
  <c r="H129" i="18"/>
  <c r="G129" i="18"/>
  <c r="I131" i="56" l="1"/>
  <c r="E131" i="56"/>
  <c r="A132" i="56"/>
  <c r="H131" i="56"/>
  <c r="F131" i="56"/>
  <c r="G131" i="56" s="1"/>
  <c r="I132" i="55"/>
  <c r="E132" i="55"/>
  <c r="H132" i="55"/>
  <c r="A133" i="55"/>
  <c r="F132" i="55"/>
  <c r="G132" i="55" s="1"/>
  <c r="I132" i="54"/>
  <c r="E132" i="54"/>
  <c r="A133" i="54"/>
  <c r="H132" i="54"/>
  <c r="F132" i="54"/>
  <c r="G132" i="54" s="1"/>
  <c r="I132" i="53"/>
  <c r="E132" i="53"/>
  <c r="A133" i="53"/>
  <c r="H132" i="53"/>
  <c r="F132" i="53"/>
  <c r="G132" i="53" s="1"/>
  <c r="I130" i="18"/>
  <c r="E130" i="18"/>
  <c r="H130" i="18"/>
  <c r="G130" i="18"/>
  <c r="I132" i="56" l="1"/>
  <c r="E132" i="56"/>
  <c r="A133" i="56"/>
  <c r="H132" i="56"/>
  <c r="F132" i="56"/>
  <c r="G132" i="56" s="1"/>
  <c r="I133" i="55"/>
  <c r="E133" i="55"/>
  <c r="A134" i="55"/>
  <c r="F133" i="55"/>
  <c r="G133" i="55" s="1"/>
  <c r="H133" i="55"/>
  <c r="I133" i="54"/>
  <c r="E133" i="54"/>
  <c r="A134" i="54"/>
  <c r="H133" i="54"/>
  <c r="F133" i="54"/>
  <c r="G133" i="54" s="1"/>
  <c r="I133" i="53"/>
  <c r="E133" i="53"/>
  <c r="A134" i="53"/>
  <c r="H133" i="53"/>
  <c r="F133" i="53"/>
  <c r="G133" i="53" s="1"/>
  <c r="I131" i="18"/>
  <c r="E131" i="18"/>
  <c r="H131" i="18"/>
  <c r="G131" i="18"/>
  <c r="I133" i="56" l="1"/>
  <c r="E133" i="56"/>
  <c r="A134" i="56"/>
  <c r="H133" i="56"/>
  <c r="F133" i="56"/>
  <c r="G133" i="56" s="1"/>
  <c r="I134" i="55"/>
  <c r="E134" i="55"/>
  <c r="H134" i="55"/>
  <c r="A135" i="55"/>
  <c r="F134" i="55"/>
  <c r="G134" i="55" s="1"/>
  <c r="I134" i="54"/>
  <c r="E134" i="54"/>
  <c r="A135" i="54"/>
  <c r="H134" i="54"/>
  <c r="F134" i="54"/>
  <c r="G134" i="54" s="1"/>
  <c r="I134" i="53"/>
  <c r="E134" i="53"/>
  <c r="A135" i="53"/>
  <c r="H134" i="53"/>
  <c r="F134" i="53"/>
  <c r="G134" i="53" s="1"/>
  <c r="I132" i="18"/>
  <c r="E132" i="18"/>
  <c r="H132" i="18"/>
  <c r="G132" i="18"/>
  <c r="I134" i="56" l="1"/>
  <c r="E134" i="56"/>
  <c r="A135" i="56"/>
  <c r="H134" i="56"/>
  <c r="F134" i="56"/>
  <c r="G134" i="56" s="1"/>
  <c r="I135" i="55"/>
  <c r="E135" i="55"/>
  <c r="A136" i="55"/>
  <c r="F135" i="55"/>
  <c r="G135" i="55" s="1"/>
  <c r="H135" i="55"/>
  <c r="I135" i="54"/>
  <c r="E135" i="54"/>
  <c r="A136" i="54"/>
  <c r="H135" i="54"/>
  <c r="F135" i="54"/>
  <c r="G135" i="54" s="1"/>
  <c r="I135" i="53"/>
  <c r="E135" i="53"/>
  <c r="A136" i="53"/>
  <c r="H135" i="53"/>
  <c r="F135" i="53"/>
  <c r="G135" i="53" s="1"/>
  <c r="I133" i="18"/>
  <c r="E133" i="18"/>
  <c r="H133" i="18"/>
  <c r="G133" i="18"/>
  <c r="I135" i="56" l="1"/>
  <c r="E135" i="56"/>
  <c r="A136" i="56"/>
  <c r="H135" i="56"/>
  <c r="F135" i="56"/>
  <c r="G135" i="56" s="1"/>
  <c r="I136" i="55"/>
  <c r="E136" i="55"/>
  <c r="H136" i="55"/>
  <c r="A137" i="55"/>
  <c r="F136" i="55"/>
  <c r="G136" i="55" s="1"/>
  <c r="I136" i="54"/>
  <c r="E136" i="54"/>
  <c r="A137" i="54"/>
  <c r="H136" i="54"/>
  <c r="F136" i="54"/>
  <c r="G136" i="54" s="1"/>
  <c r="I136" i="53"/>
  <c r="E136" i="53"/>
  <c r="A137" i="53"/>
  <c r="H136" i="53"/>
  <c r="F136" i="53"/>
  <c r="G136" i="53" s="1"/>
  <c r="I134" i="18"/>
  <c r="E134" i="18"/>
  <c r="H134" i="18"/>
  <c r="G134" i="18"/>
  <c r="I136" i="56" l="1"/>
  <c r="E136" i="56"/>
  <c r="A137" i="56"/>
  <c r="H136" i="56"/>
  <c r="F136" i="56"/>
  <c r="G136" i="56" s="1"/>
  <c r="I137" i="55"/>
  <c r="E137" i="55"/>
  <c r="A138" i="55"/>
  <c r="F137" i="55"/>
  <c r="G137" i="55" s="1"/>
  <c r="H137" i="55"/>
  <c r="I137" i="54"/>
  <c r="E137" i="54"/>
  <c r="A138" i="54"/>
  <c r="H137" i="54"/>
  <c r="F137" i="54"/>
  <c r="G137" i="54" s="1"/>
  <c r="I137" i="53"/>
  <c r="E137" i="53"/>
  <c r="A138" i="53"/>
  <c r="H137" i="53"/>
  <c r="F137" i="53"/>
  <c r="G137" i="53" s="1"/>
  <c r="I135" i="18"/>
  <c r="E135" i="18"/>
  <c r="H135" i="18"/>
  <c r="G135" i="18"/>
  <c r="I137" i="56" l="1"/>
  <c r="E137" i="56"/>
  <c r="A138" i="56"/>
  <c r="H137" i="56"/>
  <c r="F137" i="56"/>
  <c r="G137" i="56" s="1"/>
  <c r="I138" i="55"/>
  <c r="E138" i="55"/>
  <c r="H138" i="55"/>
  <c r="A139" i="55"/>
  <c r="F138" i="55"/>
  <c r="G138" i="55" s="1"/>
  <c r="I138" i="54"/>
  <c r="E138" i="54"/>
  <c r="A139" i="54"/>
  <c r="H138" i="54"/>
  <c r="F138" i="54"/>
  <c r="G138" i="54" s="1"/>
  <c r="I138" i="53"/>
  <c r="E138" i="53"/>
  <c r="A139" i="53"/>
  <c r="H138" i="53"/>
  <c r="F138" i="53"/>
  <c r="G138" i="53" s="1"/>
  <c r="I136" i="18"/>
  <c r="E136" i="18"/>
  <c r="H136" i="18"/>
  <c r="G136" i="18"/>
  <c r="I138" i="56" l="1"/>
  <c r="E138" i="56"/>
  <c r="A139" i="56"/>
  <c r="H138" i="56"/>
  <c r="F138" i="56"/>
  <c r="G138" i="56" s="1"/>
  <c r="A140" i="55"/>
  <c r="H139" i="55"/>
  <c r="E139" i="55"/>
  <c r="F139" i="55"/>
  <c r="G139" i="55" s="1"/>
  <c r="I139" i="55"/>
  <c r="I139" i="54"/>
  <c r="A140" i="54"/>
  <c r="H139" i="54"/>
  <c r="E139" i="54"/>
  <c r="F139" i="54"/>
  <c r="G139" i="54" s="1"/>
  <c r="I139" i="53"/>
  <c r="A140" i="53"/>
  <c r="H139" i="53"/>
  <c r="E139" i="53"/>
  <c r="F139" i="53"/>
  <c r="G139" i="53" s="1"/>
  <c r="I137" i="18"/>
  <c r="E137" i="18"/>
  <c r="H137" i="18"/>
  <c r="G137" i="18"/>
  <c r="I139" i="56" l="1"/>
  <c r="A140" i="56"/>
  <c r="H139" i="56"/>
  <c r="E139" i="56"/>
  <c r="F139" i="56"/>
  <c r="G139" i="56" s="1"/>
  <c r="A141" i="55"/>
  <c r="H140" i="55"/>
  <c r="F140" i="55"/>
  <c r="G140" i="55" s="1"/>
  <c r="I140" i="55"/>
  <c r="E140" i="55"/>
  <c r="I140" i="54"/>
  <c r="E140" i="54"/>
  <c r="A141" i="54"/>
  <c r="H140" i="54"/>
  <c r="F140" i="54"/>
  <c r="G140" i="54" s="1"/>
  <c r="I140" i="53"/>
  <c r="E140" i="53"/>
  <c r="A141" i="53"/>
  <c r="H140" i="53"/>
  <c r="F140" i="53"/>
  <c r="G140" i="53" s="1"/>
  <c r="I138" i="18"/>
  <c r="E138" i="18"/>
  <c r="H138" i="18"/>
  <c r="G138" i="18"/>
  <c r="I140" i="56" l="1"/>
  <c r="E140" i="56"/>
  <c r="A141" i="56"/>
  <c r="H140" i="56"/>
  <c r="F140" i="56"/>
  <c r="G140" i="56" s="1"/>
  <c r="A142" i="55"/>
  <c r="H141" i="55"/>
  <c r="F141" i="55"/>
  <c r="G141" i="55" s="1"/>
  <c r="I141" i="55"/>
  <c r="E141" i="55"/>
  <c r="I141" i="54"/>
  <c r="E141" i="54"/>
  <c r="A142" i="54"/>
  <c r="H141" i="54"/>
  <c r="F141" i="54"/>
  <c r="G141" i="54" s="1"/>
  <c r="I141" i="53"/>
  <c r="E141" i="53"/>
  <c r="A142" i="53"/>
  <c r="H141" i="53"/>
  <c r="F141" i="53"/>
  <c r="G141" i="53" s="1"/>
  <c r="I139" i="18"/>
  <c r="H139" i="18"/>
  <c r="E139" i="18"/>
  <c r="G139" i="18"/>
  <c r="I141" i="56" l="1"/>
  <c r="E141" i="56"/>
  <c r="A142" i="56"/>
  <c r="H141" i="56"/>
  <c r="F141" i="56"/>
  <c r="G141" i="56" s="1"/>
  <c r="A143" i="55"/>
  <c r="H142" i="55"/>
  <c r="F142" i="55"/>
  <c r="G142" i="55" s="1"/>
  <c r="I142" i="55"/>
  <c r="E142" i="55"/>
  <c r="I142" i="54"/>
  <c r="E142" i="54"/>
  <c r="A143" i="54"/>
  <c r="H142" i="54"/>
  <c r="F142" i="54"/>
  <c r="G142" i="54" s="1"/>
  <c r="I142" i="53"/>
  <c r="E142" i="53"/>
  <c r="A143" i="53"/>
  <c r="H142" i="53"/>
  <c r="F142" i="53"/>
  <c r="G142" i="53" s="1"/>
  <c r="I140" i="18"/>
  <c r="E140" i="18"/>
  <c r="H140" i="18"/>
  <c r="G140" i="18"/>
  <c r="I142" i="56" l="1"/>
  <c r="E142" i="56"/>
  <c r="A143" i="56"/>
  <c r="H142" i="56"/>
  <c r="F142" i="56"/>
  <c r="G142" i="56" s="1"/>
  <c r="A144" i="55"/>
  <c r="H143" i="55"/>
  <c r="F143" i="55"/>
  <c r="G143" i="55" s="1"/>
  <c r="E143" i="55"/>
  <c r="I143" i="55"/>
  <c r="I143" i="54"/>
  <c r="E143" i="54"/>
  <c r="A144" i="54"/>
  <c r="H143" i="54"/>
  <c r="F143" i="54"/>
  <c r="G143" i="54" s="1"/>
  <c r="I143" i="53"/>
  <c r="E143" i="53"/>
  <c r="A144" i="53"/>
  <c r="H143" i="53"/>
  <c r="F143" i="53"/>
  <c r="G143" i="53" s="1"/>
  <c r="I141" i="18"/>
  <c r="E141" i="18"/>
  <c r="H141" i="18"/>
  <c r="G141" i="18"/>
  <c r="I143" i="56" l="1"/>
  <c r="E143" i="56"/>
  <c r="A144" i="56"/>
  <c r="H143" i="56"/>
  <c r="F143" i="56"/>
  <c r="G143" i="56" s="1"/>
  <c r="A145" i="55"/>
  <c r="H144" i="55"/>
  <c r="F144" i="55"/>
  <c r="G144" i="55" s="1"/>
  <c r="I144" i="55"/>
  <c r="E144" i="55"/>
  <c r="I144" i="54"/>
  <c r="E144" i="54"/>
  <c r="A145" i="54"/>
  <c r="H144" i="54"/>
  <c r="F144" i="54"/>
  <c r="G144" i="54" s="1"/>
  <c r="I144" i="53"/>
  <c r="E144" i="53"/>
  <c r="A145" i="53"/>
  <c r="H144" i="53"/>
  <c r="F144" i="53"/>
  <c r="G144" i="53" s="1"/>
  <c r="I142" i="18"/>
  <c r="E142" i="18"/>
  <c r="H142" i="18"/>
  <c r="G142" i="18"/>
  <c r="I144" i="56" l="1"/>
  <c r="E144" i="56"/>
  <c r="A145" i="56"/>
  <c r="H144" i="56"/>
  <c r="F144" i="56"/>
  <c r="G144" i="56" s="1"/>
  <c r="A146" i="55"/>
  <c r="H145" i="55"/>
  <c r="F145" i="55"/>
  <c r="G145" i="55" s="1"/>
  <c r="I145" i="55"/>
  <c r="E145" i="55"/>
  <c r="I145" i="54"/>
  <c r="E145" i="54"/>
  <c r="A146" i="54"/>
  <c r="H145" i="54"/>
  <c r="F145" i="54"/>
  <c r="G145" i="54" s="1"/>
  <c r="I145" i="53"/>
  <c r="E145" i="53"/>
  <c r="A146" i="53"/>
  <c r="H145" i="53"/>
  <c r="F145" i="53"/>
  <c r="G145" i="53" s="1"/>
  <c r="I143" i="18"/>
  <c r="E143" i="18"/>
  <c r="H143" i="18"/>
  <c r="G143" i="18"/>
  <c r="I145" i="56" l="1"/>
  <c r="E145" i="56"/>
  <c r="A146" i="56"/>
  <c r="H145" i="56"/>
  <c r="F145" i="56"/>
  <c r="G145" i="56" s="1"/>
  <c r="A147" i="55"/>
  <c r="H146" i="55"/>
  <c r="F146" i="55"/>
  <c r="G146" i="55" s="1"/>
  <c r="I146" i="55"/>
  <c r="E146" i="55"/>
  <c r="I146" i="54"/>
  <c r="E146" i="54"/>
  <c r="A147" i="54"/>
  <c r="H146" i="54"/>
  <c r="F146" i="54"/>
  <c r="G146" i="54" s="1"/>
  <c r="I146" i="53"/>
  <c r="E146" i="53"/>
  <c r="A147" i="53"/>
  <c r="H146" i="53"/>
  <c r="F146" i="53"/>
  <c r="G146" i="53" s="1"/>
  <c r="I144" i="18"/>
  <c r="E144" i="18"/>
  <c r="H144" i="18"/>
  <c r="G144" i="18"/>
  <c r="I146" i="56" l="1"/>
  <c r="E146" i="56"/>
  <c r="A147" i="56"/>
  <c r="H146" i="56"/>
  <c r="F146" i="56"/>
  <c r="G146" i="56" s="1"/>
  <c r="A148" i="55"/>
  <c r="H147" i="55"/>
  <c r="F147" i="55"/>
  <c r="G147" i="55" s="1"/>
  <c r="E147" i="55"/>
  <c r="I147" i="55"/>
  <c r="I147" i="54"/>
  <c r="E147" i="54"/>
  <c r="A148" i="54"/>
  <c r="H147" i="54"/>
  <c r="F147" i="54"/>
  <c r="G147" i="54" s="1"/>
  <c r="I147" i="53"/>
  <c r="E147" i="53"/>
  <c r="A148" i="53"/>
  <c r="H147" i="53"/>
  <c r="F147" i="53"/>
  <c r="G147" i="53" s="1"/>
  <c r="I145" i="18"/>
  <c r="E145" i="18"/>
  <c r="H145" i="18"/>
  <c r="G145" i="18"/>
  <c r="I147" i="56" l="1"/>
  <c r="E147" i="56"/>
  <c r="A148" i="56"/>
  <c r="H147" i="56"/>
  <c r="F147" i="56"/>
  <c r="G147" i="56" s="1"/>
  <c r="A149" i="55"/>
  <c r="H148" i="55"/>
  <c r="F148" i="55"/>
  <c r="G148" i="55" s="1"/>
  <c r="I148" i="55"/>
  <c r="E148" i="55"/>
  <c r="I148" i="54"/>
  <c r="E148" i="54"/>
  <c r="A149" i="54"/>
  <c r="H148" i="54"/>
  <c r="F148" i="54"/>
  <c r="G148" i="54" s="1"/>
  <c r="I148" i="53"/>
  <c r="E148" i="53"/>
  <c r="A149" i="53"/>
  <c r="H148" i="53"/>
  <c r="F148" i="53"/>
  <c r="G148" i="53" s="1"/>
  <c r="I146" i="18"/>
  <c r="E146" i="18"/>
  <c r="H146" i="18"/>
  <c r="G146" i="18"/>
  <c r="I148" i="56" l="1"/>
  <c r="E148" i="56"/>
  <c r="A149" i="56"/>
  <c r="H148" i="56"/>
  <c r="F148" i="56"/>
  <c r="G148" i="56" s="1"/>
  <c r="A150" i="55"/>
  <c r="H149" i="55"/>
  <c r="F149" i="55"/>
  <c r="G149" i="55" s="1"/>
  <c r="I149" i="55"/>
  <c r="E149" i="55"/>
  <c r="I149" i="54"/>
  <c r="E149" i="54"/>
  <c r="A150" i="54"/>
  <c r="H149" i="54"/>
  <c r="F149" i="54"/>
  <c r="G149" i="54" s="1"/>
  <c r="I149" i="53"/>
  <c r="E149" i="53"/>
  <c r="A150" i="53"/>
  <c r="H149" i="53"/>
  <c r="F149" i="53"/>
  <c r="G149" i="53" s="1"/>
  <c r="I147" i="18"/>
  <c r="E147" i="18"/>
  <c r="H147" i="18"/>
  <c r="G147" i="18"/>
  <c r="I149" i="56" l="1"/>
  <c r="E149" i="56"/>
  <c r="A150" i="56"/>
  <c r="H149" i="56"/>
  <c r="F149" i="56"/>
  <c r="G149" i="56" s="1"/>
  <c r="A151" i="55"/>
  <c r="H150" i="55"/>
  <c r="F150" i="55"/>
  <c r="G150" i="55" s="1"/>
  <c r="I150" i="55"/>
  <c r="E150" i="55"/>
  <c r="I150" i="54"/>
  <c r="E150" i="54"/>
  <c r="A151" i="54"/>
  <c r="H150" i="54"/>
  <c r="F150" i="54"/>
  <c r="G150" i="54" s="1"/>
  <c r="I150" i="53"/>
  <c r="E150" i="53"/>
  <c r="A151" i="53"/>
  <c r="H150" i="53"/>
  <c r="F150" i="53"/>
  <c r="G150" i="53" s="1"/>
  <c r="I148" i="18"/>
  <c r="E148" i="18"/>
  <c r="H148" i="18"/>
  <c r="G148" i="18"/>
  <c r="I150" i="56" l="1"/>
  <c r="E150" i="56"/>
  <c r="A151" i="56"/>
  <c r="H150" i="56"/>
  <c r="F150" i="56"/>
  <c r="G150" i="56" s="1"/>
  <c r="A152" i="55"/>
  <c r="H151" i="55"/>
  <c r="F151" i="55"/>
  <c r="G151" i="55" s="1"/>
  <c r="E151" i="55"/>
  <c r="I151" i="55"/>
  <c r="I151" i="54"/>
  <c r="E151" i="54"/>
  <c r="A152" i="54"/>
  <c r="H151" i="54"/>
  <c r="F151" i="54"/>
  <c r="G151" i="54" s="1"/>
  <c r="I151" i="53"/>
  <c r="E151" i="53"/>
  <c r="A152" i="53"/>
  <c r="H151" i="53"/>
  <c r="F151" i="53"/>
  <c r="G151" i="53" s="1"/>
  <c r="I149" i="18"/>
  <c r="E149" i="18"/>
  <c r="H149" i="18"/>
  <c r="G149" i="18"/>
  <c r="I151" i="56" l="1"/>
  <c r="E151" i="56"/>
  <c r="A152" i="56"/>
  <c r="H151" i="56"/>
  <c r="F151" i="56"/>
  <c r="G151" i="56" s="1"/>
  <c r="A153" i="55"/>
  <c r="H152" i="55"/>
  <c r="F152" i="55"/>
  <c r="G152" i="55" s="1"/>
  <c r="I152" i="55"/>
  <c r="E152" i="55"/>
  <c r="I152" i="54"/>
  <c r="E152" i="54"/>
  <c r="A153" i="54"/>
  <c r="H152" i="54"/>
  <c r="F152" i="54"/>
  <c r="G152" i="54" s="1"/>
  <c r="I152" i="53"/>
  <c r="E152" i="53"/>
  <c r="A153" i="53"/>
  <c r="H152" i="53"/>
  <c r="F152" i="53"/>
  <c r="G152" i="53" s="1"/>
  <c r="I150" i="18"/>
  <c r="E150" i="18"/>
  <c r="H150" i="18"/>
  <c r="G150" i="18"/>
  <c r="I152" i="56" l="1"/>
  <c r="E152" i="56"/>
  <c r="A153" i="56"/>
  <c r="H152" i="56"/>
  <c r="F152" i="56"/>
  <c r="G152" i="56" s="1"/>
  <c r="A154" i="55"/>
  <c r="H153" i="55"/>
  <c r="F153" i="55"/>
  <c r="G153" i="55" s="1"/>
  <c r="I153" i="55"/>
  <c r="E153" i="55"/>
  <c r="I153" i="54"/>
  <c r="E153" i="54"/>
  <c r="A154" i="54"/>
  <c r="H153" i="54"/>
  <c r="F153" i="54"/>
  <c r="G153" i="54" s="1"/>
  <c r="I153" i="53"/>
  <c r="E153" i="53"/>
  <c r="A154" i="53"/>
  <c r="H153" i="53"/>
  <c r="F153" i="53"/>
  <c r="G153" i="53" s="1"/>
  <c r="I151" i="18"/>
  <c r="E151" i="18"/>
  <c r="H151" i="18"/>
  <c r="G151" i="18"/>
  <c r="I153" i="56" l="1"/>
  <c r="E153" i="56"/>
  <c r="A154" i="56"/>
  <c r="H153" i="56"/>
  <c r="F153" i="56"/>
  <c r="G153" i="56" s="1"/>
  <c r="A155" i="55"/>
  <c r="H154" i="55"/>
  <c r="F154" i="55"/>
  <c r="G154" i="55" s="1"/>
  <c r="I154" i="55"/>
  <c r="E154" i="55"/>
  <c r="I154" i="54"/>
  <c r="E154" i="54"/>
  <c r="A155" i="54"/>
  <c r="H154" i="54"/>
  <c r="F154" i="54"/>
  <c r="G154" i="54" s="1"/>
  <c r="I154" i="53"/>
  <c r="E154" i="53"/>
  <c r="A155" i="53"/>
  <c r="H154" i="53"/>
  <c r="F154" i="53"/>
  <c r="G154" i="53" s="1"/>
  <c r="I152" i="18"/>
  <c r="E152" i="18"/>
  <c r="H152" i="18"/>
  <c r="G152" i="18"/>
  <c r="I154" i="56" l="1"/>
  <c r="E154" i="56"/>
  <c r="A155" i="56"/>
  <c r="H154" i="56"/>
  <c r="F154" i="56"/>
  <c r="G154" i="56" s="1"/>
  <c r="A156" i="55"/>
  <c r="H155" i="55"/>
  <c r="F155" i="55"/>
  <c r="G155" i="55" s="1"/>
  <c r="E155" i="55"/>
  <c r="I155" i="55"/>
  <c r="I155" i="54"/>
  <c r="E155" i="54"/>
  <c r="A156" i="54"/>
  <c r="H155" i="54"/>
  <c r="F155" i="54"/>
  <c r="G155" i="54" s="1"/>
  <c r="I155" i="53"/>
  <c r="E155" i="53"/>
  <c r="A156" i="53"/>
  <c r="H155" i="53"/>
  <c r="F155" i="53"/>
  <c r="G155" i="53" s="1"/>
  <c r="I153" i="18"/>
  <c r="E153" i="18"/>
  <c r="H153" i="18"/>
  <c r="G153" i="18"/>
  <c r="I155" i="56" l="1"/>
  <c r="E155" i="56"/>
  <c r="A156" i="56"/>
  <c r="H155" i="56"/>
  <c r="F155" i="56"/>
  <c r="G155" i="56" s="1"/>
  <c r="A157" i="55"/>
  <c r="H156" i="55"/>
  <c r="F156" i="55"/>
  <c r="G156" i="55" s="1"/>
  <c r="I156" i="55"/>
  <c r="E156" i="55"/>
  <c r="I156" i="54"/>
  <c r="E156" i="54"/>
  <c r="A157" i="54"/>
  <c r="H156" i="54"/>
  <c r="F156" i="54"/>
  <c r="G156" i="54" s="1"/>
  <c r="I156" i="53"/>
  <c r="E156" i="53"/>
  <c r="A157" i="53"/>
  <c r="H156" i="53"/>
  <c r="F156" i="53"/>
  <c r="G156" i="53" s="1"/>
  <c r="I154" i="18"/>
  <c r="E154" i="18"/>
  <c r="H154" i="18"/>
  <c r="G154" i="18"/>
  <c r="I156" i="56" l="1"/>
  <c r="E156" i="56"/>
  <c r="A157" i="56"/>
  <c r="H156" i="56"/>
  <c r="F156" i="56"/>
  <c r="G156" i="56" s="1"/>
  <c r="A158" i="55"/>
  <c r="H157" i="55"/>
  <c r="F157" i="55"/>
  <c r="G157" i="55" s="1"/>
  <c r="I157" i="55"/>
  <c r="E157" i="55"/>
  <c r="I157" i="54"/>
  <c r="E157" i="54"/>
  <c r="A158" i="54"/>
  <c r="H157" i="54"/>
  <c r="F157" i="54"/>
  <c r="G157" i="54" s="1"/>
  <c r="I157" i="53"/>
  <c r="E157" i="53"/>
  <c r="A158" i="53"/>
  <c r="H157" i="53"/>
  <c r="F157" i="53"/>
  <c r="G157" i="53" s="1"/>
  <c r="I155" i="18"/>
  <c r="E155" i="18"/>
  <c r="H155" i="18"/>
  <c r="G155" i="18"/>
  <c r="I157" i="56" l="1"/>
  <c r="E157" i="56"/>
  <c r="A158" i="56"/>
  <c r="H157" i="56"/>
  <c r="F157" i="56"/>
  <c r="G157" i="56" s="1"/>
  <c r="A159" i="55"/>
  <c r="H158" i="55"/>
  <c r="F158" i="55"/>
  <c r="G158" i="55" s="1"/>
  <c r="I158" i="55"/>
  <c r="E158" i="55"/>
  <c r="I158" i="54"/>
  <c r="E158" i="54"/>
  <c r="A159" i="54"/>
  <c r="H158" i="54"/>
  <c r="F158" i="54"/>
  <c r="G158" i="54" s="1"/>
  <c r="I158" i="53"/>
  <c r="E158" i="53"/>
  <c r="A159" i="53"/>
  <c r="H158" i="53"/>
  <c r="F158" i="53"/>
  <c r="G158" i="53" s="1"/>
  <c r="I156" i="18"/>
  <c r="E156" i="18"/>
  <c r="H156" i="18"/>
  <c r="G156" i="18"/>
  <c r="I158" i="56" l="1"/>
  <c r="E158" i="56"/>
  <c r="A159" i="56"/>
  <c r="H158" i="56"/>
  <c r="F158" i="56"/>
  <c r="G158" i="56" s="1"/>
  <c r="A160" i="55"/>
  <c r="H159" i="55"/>
  <c r="F159" i="55"/>
  <c r="G159" i="55" s="1"/>
  <c r="E159" i="55"/>
  <c r="I159" i="55"/>
  <c r="I159" i="54"/>
  <c r="E159" i="54"/>
  <c r="A160" i="54"/>
  <c r="H159" i="54"/>
  <c r="F159" i="54"/>
  <c r="G159" i="54" s="1"/>
  <c r="I159" i="53"/>
  <c r="E159" i="53"/>
  <c r="A160" i="53"/>
  <c r="H159" i="53"/>
  <c r="F159" i="53"/>
  <c r="G159" i="53" s="1"/>
  <c r="I157" i="18"/>
  <c r="E157" i="18"/>
  <c r="H157" i="18"/>
  <c r="G157" i="18"/>
  <c r="I159" i="56" l="1"/>
  <c r="E159" i="56"/>
  <c r="A160" i="56"/>
  <c r="H159" i="56"/>
  <c r="F159" i="56"/>
  <c r="G159" i="56" s="1"/>
  <c r="A161" i="55"/>
  <c r="H160" i="55"/>
  <c r="F160" i="55"/>
  <c r="G160" i="55" s="1"/>
  <c r="I160" i="55"/>
  <c r="E160" i="55"/>
  <c r="I160" i="54"/>
  <c r="E160" i="54"/>
  <c r="A161" i="54"/>
  <c r="H160" i="54"/>
  <c r="F160" i="54"/>
  <c r="G160" i="54" s="1"/>
  <c r="I160" i="53"/>
  <c r="E160" i="53"/>
  <c r="A161" i="53"/>
  <c r="H160" i="53"/>
  <c r="F160" i="53"/>
  <c r="G160" i="53" s="1"/>
  <c r="I158" i="18"/>
  <c r="E158" i="18"/>
  <c r="H158" i="18"/>
  <c r="G158" i="18"/>
  <c r="I160" i="56" l="1"/>
  <c r="E160" i="56"/>
  <c r="A161" i="56"/>
  <c r="H160" i="56"/>
  <c r="F160" i="56"/>
  <c r="G160" i="56" s="1"/>
  <c r="A162" i="55"/>
  <c r="H161" i="55"/>
  <c r="F161" i="55"/>
  <c r="G161" i="55" s="1"/>
  <c r="I161" i="55"/>
  <c r="E161" i="55"/>
  <c r="I161" i="54"/>
  <c r="E161" i="54"/>
  <c r="A162" i="54"/>
  <c r="H161" i="54"/>
  <c r="F161" i="54"/>
  <c r="G161" i="54" s="1"/>
  <c r="I161" i="53"/>
  <c r="E161" i="53"/>
  <c r="A162" i="53"/>
  <c r="H161" i="53"/>
  <c r="F161" i="53"/>
  <c r="G161" i="53" s="1"/>
  <c r="I159" i="18"/>
  <c r="E159" i="18"/>
  <c r="H159" i="18"/>
  <c r="G159" i="18"/>
  <c r="I161" i="56" l="1"/>
  <c r="E161" i="56"/>
  <c r="A162" i="56"/>
  <c r="H161" i="56"/>
  <c r="F161" i="56"/>
  <c r="G161" i="56" s="1"/>
  <c r="A163" i="55"/>
  <c r="H162" i="55"/>
  <c r="F162" i="55"/>
  <c r="G162" i="55" s="1"/>
  <c r="I162" i="55"/>
  <c r="E162" i="55"/>
  <c r="I162" i="54"/>
  <c r="E162" i="54"/>
  <c r="A163" i="54"/>
  <c r="H162" i="54"/>
  <c r="F162" i="54"/>
  <c r="G162" i="54" s="1"/>
  <c r="I162" i="53"/>
  <c r="E162" i="53"/>
  <c r="A163" i="53"/>
  <c r="H162" i="53"/>
  <c r="F162" i="53"/>
  <c r="G162" i="53" s="1"/>
  <c r="I160" i="18"/>
  <c r="E160" i="18"/>
  <c r="H160" i="18"/>
  <c r="G160" i="18"/>
  <c r="I162" i="56" l="1"/>
  <c r="E162" i="56"/>
  <c r="A163" i="56"/>
  <c r="H162" i="56"/>
  <c r="F162" i="56"/>
  <c r="G162" i="56" s="1"/>
  <c r="A164" i="55"/>
  <c r="H163" i="55"/>
  <c r="F163" i="55"/>
  <c r="G163" i="55" s="1"/>
  <c r="E163" i="55"/>
  <c r="I163" i="55"/>
  <c r="I163" i="54"/>
  <c r="E163" i="54"/>
  <c r="A164" i="54"/>
  <c r="H163" i="54"/>
  <c r="F163" i="54"/>
  <c r="G163" i="54" s="1"/>
  <c r="I163" i="53"/>
  <c r="E163" i="53"/>
  <c r="A164" i="53"/>
  <c r="H163" i="53"/>
  <c r="F163" i="53"/>
  <c r="G163" i="53" s="1"/>
  <c r="I161" i="18"/>
  <c r="E161" i="18"/>
  <c r="H161" i="18"/>
  <c r="G161" i="18"/>
  <c r="I163" i="56" l="1"/>
  <c r="E163" i="56"/>
  <c r="A164" i="56"/>
  <c r="H163" i="56"/>
  <c r="F163" i="56"/>
  <c r="G163" i="56" s="1"/>
  <c r="A165" i="55"/>
  <c r="H164" i="55"/>
  <c r="F164" i="55"/>
  <c r="G164" i="55" s="1"/>
  <c r="I164" i="55"/>
  <c r="E164" i="55"/>
  <c r="I164" i="54"/>
  <c r="E164" i="54"/>
  <c r="A165" i="54"/>
  <c r="H164" i="54"/>
  <c r="F164" i="54"/>
  <c r="G164" i="54" s="1"/>
  <c r="I164" i="53"/>
  <c r="E164" i="53"/>
  <c r="A165" i="53"/>
  <c r="H164" i="53"/>
  <c r="F164" i="53"/>
  <c r="G164" i="53" s="1"/>
  <c r="I162" i="18"/>
  <c r="E162" i="18"/>
  <c r="H162" i="18"/>
  <c r="G162" i="18"/>
  <c r="I164" i="56" l="1"/>
  <c r="E164" i="56"/>
  <c r="A165" i="56"/>
  <c r="H164" i="56"/>
  <c r="F164" i="56"/>
  <c r="G164" i="56" s="1"/>
  <c r="A166" i="55"/>
  <c r="H165" i="55"/>
  <c r="F165" i="55"/>
  <c r="G165" i="55" s="1"/>
  <c r="I165" i="55"/>
  <c r="E165" i="55"/>
  <c r="I165" i="54"/>
  <c r="E165" i="54"/>
  <c r="A166" i="54"/>
  <c r="H165" i="54"/>
  <c r="F165" i="54"/>
  <c r="G165" i="54" s="1"/>
  <c r="I165" i="53"/>
  <c r="E165" i="53"/>
  <c r="A166" i="53"/>
  <c r="H165" i="53"/>
  <c r="F165" i="53"/>
  <c r="G165" i="53" s="1"/>
  <c r="I163" i="18"/>
  <c r="E163" i="18"/>
  <c r="H163" i="18"/>
  <c r="G163" i="18"/>
  <c r="I165" i="56" l="1"/>
  <c r="E165" i="56"/>
  <c r="A166" i="56"/>
  <c r="H165" i="56"/>
  <c r="F165" i="56"/>
  <c r="G165" i="56" s="1"/>
  <c r="A167" i="55"/>
  <c r="H166" i="55"/>
  <c r="F166" i="55"/>
  <c r="G166" i="55" s="1"/>
  <c r="I166" i="55"/>
  <c r="E166" i="55"/>
  <c r="I166" i="54"/>
  <c r="E166" i="54"/>
  <c r="A167" i="54"/>
  <c r="H166" i="54"/>
  <c r="F166" i="54"/>
  <c r="G166" i="54" s="1"/>
  <c r="I166" i="53"/>
  <c r="E166" i="53"/>
  <c r="A167" i="53"/>
  <c r="H166" i="53"/>
  <c r="F166" i="53"/>
  <c r="G166" i="53" s="1"/>
  <c r="I164" i="18"/>
  <c r="E164" i="18"/>
  <c r="H164" i="18"/>
  <c r="G164" i="18"/>
  <c r="I166" i="56" l="1"/>
  <c r="E166" i="56"/>
  <c r="A167" i="56"/>
  <c r="H166" i="56"/>
  <c r="F166" i="56"/>
  <c r="G166" i="56" s="1"/>
  <c r="H167" i="55"/>
  <c r="F167" i="55"/>
  <c r="G167" i="55" s="1"/>
  <c r="E167" i="55"/>
  <c r="I167" i="55"/>
  <c r="I167" i="54"/>
  <c r="E167" i="54"/>
  <c r="H167" i="54"/>
  <c r="F167" i="54"/>
  <c r="G167" i="54" s="1"/>
  <c r="I167" i="53"/>
  <c r="E167" i="53"/>
  <c r="H167" i="53"/>
  <c r="F167" i="53"/>
  <c r="G167" i="53" s="1"/>
  <c r="I165" i="18"/>
  <c r="E165" i="18"/>
  <c r="H165" i="18"/>
  <c r="G165" i="18"/>
  <c r="I167" i="56" l="1"/>
  <c r="E167" i="56"/>
  <c r="H167" i="56"/>
  <c r="F167" i="56"/>
  <c r="G167" i="56" s="1"/>
  <c r="I166" i="18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<sst xmlns="http://schemas.openxmlformats.org/spreadsheetml/2006/main" count="409" uniqueCount="74">
  <si>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</si>
  <si>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</si>
  <si>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</si>
  <si>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</si>
  <si>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</si>
  <si>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</si>
  <si>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</si>
  <si>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</si>
  <si>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</si>
  <si>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</si>
  <si>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</si>
  <si>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</si>
  <si>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</si>
  <si>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</si>
  <si>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</si>
  <si>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</si>
  <si>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</si>
  <si>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</si>
  <si>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</si>
  <si>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</si>
  <si>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</si>
  <si>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</si>
  <si>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</si>
  <si>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</si>
  <si>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</si>
  <si>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</si>
  <si>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</si>
  <si>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</si>
  <si>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</si>
  <si>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</si>
  <si>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</si>
  <si>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</si>
  <si>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</si>
  <si>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</si>
  <si>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</si>
  <si>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</si>
  <si>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</si>
  <si>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</si>
  <si>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</si>
  <si>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</si>
  <si>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</si>
  <si>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</si>
  <si>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</si>
  <si>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</si>
  <si>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</si>
  <si>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</si>
  <si>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</si>
  <si>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</si>
  <si>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</si>
  <si>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</si>
  <si>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</si>
  <si>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</si>
  <si>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</si>
  <si>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</si>
  <si>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</si>
  <si>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</si>
  <si>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</si>
  <si>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</si>
  <si>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</si>
  <si>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</si>
  <si>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</si>
  <si>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</si>
  <si>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</si>
  <si>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</si>
  <si>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</si>
  <si>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Maputo</t>
  </si>
  <si>
    <t>Maputo 29-5-1984</t>
  </si>
  <si>
    <t xml:space="preserve">        </t>
  </si>
  <si>
    <t>Data from original report; discharge is measured!</t>
  </si>
  <si>
    <t>Maputo 19-4-1984</t>
  </si>
  <si>
    <t>Maputo 17-5-1984</t>
  </si>
  <si>
    <t>Maputo 28-4-1982</t>
  </si>
  <si>
    <t>Maputo 15-7-1982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</si>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</sst>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2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0" xfId="0" applyFill="1" applyBorder="1" applyAlignment="1" applyProtection="1">
      <alignment horizontal="center" vertical="top" wrapText="1"/>
    </xf>
    <xf numFmtId="0" fontId="0" fillId="3" borderId="8" xfId="0" applyFill="1" applyBorder="1"/>
    <xf numFmtId="2" fontId="0" fillId="3" borderId="35" xfId="0" applyNumberFormat="1" applyFill="1" applyBorder="1"/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Maputo</a:t>
            </a:r>
            <a:r>
              <a:rPr lang="en-MY" baseline="0"/>
              <a:t> 29-5-1984 </a:t>
            </a:r>
            <a:r>
              <a:rPr lang="en-MY"/>
              <a:t>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'29-5-1984'!$F$5:$F$22</c:f>
              <c:numCache>
                <c:formatCode>General</c:formatCode>
                <c:ptCount val="18"/>
                <c:pt idx="0">
                  <c:v>3000</c:v>
                </c:pt>
                <c:pt idx="1">
                  <c:v>5000</c:v>
                </c:pt>
                <c:pt idx="2">
                  <c:v>8000</c:v>
                </c:pt>
                <c:pt idx="3">
                  <c:v>10000</c:v>
                </c:pt>
                <c:pt idx="4">
                  <c:v>13000</c:v>
                </c:pt>
                <c:pt idx="5">
                  <c:v>17000</c:v>
                </c:pt>
                <c:pt idx="6">
                  <c:v>20000</c:v>
                </c:pt>
              </c:numCache>
            </c:numRef>
          </c:xVal>
          <c:yVal>
            <c:numRef>
              <c:f>'29-5-1984'!$G$5:$G$22</c:f>
              <c:numCache>
                <c:formatCode>0.00</c:formatCode>
                <c:ptCount val="18"/>
                <c:pt idx="0">
                  <c:v>21.5</c:v>
                </c:pt>
                <c:pt idx="1">
                  <c:v>16.5</c:v>
                </c:pt>
                <c:pt idx="2">
                  <c:v>11</c:v>
                </c:pt>
                <c:pt idx="3">
                  <c:v>7.5</c:v>
                </c:pt>
                <c:pt idx="4">
                  <c:v>3</c:v>
                </c:pt>
                <c:pt idx="5" formatCode="General">
                  <c:v>0.5</c:v>
                </c:pt>
                <c:pt idx="6">
                  <c:v>0.2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'29-5-1984'!$H$5:$H$22</c:f>
              <c:numCache>
                <c:formatCode>General</c:formatCode>
                <c:ptCount val="18"/>
                <c:pt idx="0">
                  <c:v>3000</c:v>
                </c:pt>
                <c:pt idx="1">
                  <c:v>5000</c:v>
                </c:pt>
                <c:pt idx="2">
                  <c:v>8000</c:v>
                </c:pt>
                <c:pt idx="3">
                  <c:v>10000</c:v>
                </c:pt>
                <c:pt idx="4">
                  <c:v>13000</c:v>
                </c:pt>
                <c:pt idx="5">
                  <c:v>17000</c:v>
                </c:pt>
                <c:pt idx="6">
                  <c:v>20000</c:v>
                </c:pt>
                <c:pt idx="7">
                  <c:v>23000</c:v>
                </c:pt>
                <c:pt idx="8">
                  <c:v>26000</c:v>
                </c:pt>
              </c:numCache>
            </c:numRef>
          </c:xVal>
          <c:yVal>
            <c:numRef>
              <c:f>'29-5-1984'!$I$5:$I$22</c:f>
              <c:numCache>
                <c:formatCode>0.00</c:formatCode>
                <c:ptCount val="18"/>
                <c:pt idx="0">
                  <c:v>30</c:v>
                </c:pt>
                <c:pt idx="1">
                  <c:v>30</c:v>
                </c:pt>
                <c:pt idx="2">
                  <c:v>29</c:v>
                </c:pt>
                <c:pt idx="3">
                  <c:v>28</c:v>
                </c:pt>
                <c:pt idx="4">
                  <c:v>24</c:v>
                </c:pt>
                <c:pt idx="5">
                  <c:v>17</c:v>
                </c:pt>
                <c:pt idx="6">
                  <c:v>12.5</c:v>
                </c:pt>
                <c:pt idx="7">
                  <c:v>5</c:v>
                </c:pt>
                <c:pt idx="8">
                  <c:v>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'29-5-1984'!$I$32:$I$167</c:f>
              <c:numCache>
                <c:formatCode>General</c:formatCode>
                <c:ptCount val="136"/>
                <c:pt idx="0">
                  <c:v>-12000</c:v>
                </c:pt>
                <c:pt idx="1">
                  <c:v>-2000</c:v>
                </c:pt>
                <c:pt idx="2">
                  <c:v>-1000</c:v>
                </c:pt>
                <c:pt idx="3">
                  <c:v>0</c:v>
                </c:pt>
                <c:pt idx="4">
                  <c:v>1000</c:v>
                </c:pt>
                <c:pt idx="5">
                  <c:v>2000</c:v>
                </c:pt>
                <c:pt idx="6">
                  <c:v>3000</c:v>
                </c:pt>
                <c:pt idx="7">
                  <c:v>4000</c:v>
                </c:pt>
                <c:pt idx="8">
                  <c:v>5000</c:v>
                </c:pt>
                <c:pt idx="9">
                  <c:v>6000</c:v>
                </c:pt>
                <c:pt idx="10">
                  <c:v>7000</c:v>
                </c:pt>
                <c:pt idx="11">
                  <c:v>8000</c:v>
                </c:pt>
                <c:pt idx="12">
                  <c:v>9000</c:v>
                </c:pt>
                <c:pt idx="13">
                  <c:v>10000</c:v>
                </c:pt>
                <c:pt idx="14">
                  <c:v>11000</c:v>
                </c:pt>
                <c:pt idx="15">
                  <c:v>12000</c:v>
                </c:pt>
                <c:pt idx="16">
                  <c:v>13000</c:v>
                </c:pt>
                <c:pt idx="17">
                  <c:v>14000</c:v>
                </c:pt>
                <c:pt idx="18">
                  <c:v>15000</c:v>
                </c:pt>
                <c:pt idx="19">
                  <c:v>16000</c:v>
                </c:pt>
                <c:pt idx="20">
                  <c:v>17000</c:v>
                </c:pt>
                <c:pt idx="21">
                  <c:v>18000</c:v>
                </c:pt>
                <c:pt idx="22">
                  <c:v>19000</c:v>
                </c:pt>
                <c:pt idx="23">
                  <c:v>20000</c:v>
                </c:pt>
                <c:pt idx="24">
                  <c:v>21000</c:v>
                </c:pt>
                <c:pt idx="25">
                  <c:v>22000</c:v>
                </c:pt>
                <c:pt idx="26">
                  <c:v>23000</c:v>
                </c:pt>
                <c:pt idx="27">
                  <c:v>24000</c:v>
                </c:pt>
                <c:pt idx="28">
                  <c:v>25000</c:v>
                </c:pt>
                <c:pt idx="29">
                  <c:v>26000</c:v>
                </c:pt>
                <c:pt idx="30">
                  <c:v>27000</c:v>
                </c:pt>
                <c:pt idx="31">
                  <c:v>28000</c:v>
                </c:pt>
                <c:pt idx="32">
                  <c:v>29000</c:v>
                </c:pt>
                <c:pt idx="33">
                  <c:v>30000</c:v>
                </c:pt>
                <c:pt idx="34">
                  <c:v>31000</c:v>
                </c:pt>
                <c:pt idx="35">
                  <c:v>32000</c:v>
                </c:pt>
                <c:pt idx="36">
                  <c:v>33000</c:v>
                </c:pt>
                <c:pt idx="37">
                  <c:v>34000</c:v>
                </c:pt>
                <c:pt idx="38">
                  <c:v>35000</c:v>
                </c:pt>
                <c:pt idx="39">
                  <c:v>36000</c:v>
                </c:pt>
                <c:pt idx="40">
                  <c:v>37000</c:v>
                </c:pt>
                <c:pt idx="41">
                  <c:v>38000</c:v>
                </c:pt>
                <c:pt idx="42">
                  <c:v>39000</c:v>
                </c:pt>
                <c:pt idx="43">
                  <c:v>40000</c:v>
                </c:pt>
                <c:pt idx="44">
                  <c:v>41000</c:v>
                </c:pt>
                <c:pt idx="45">
                  <c:v>42000</c:v>
                </c:pt>
                <c:pt idx="46">
                  <c:v>43000</c:v>
                </c:pt>
                <c:pt idx="47">
                  <c:v>44000</c:v>
                </c:pt>
                <c:pt idx="48">
                  <c:v>45000</c:v>
                </c:pt>
                <c:pt idx="49">
                  <c:v>46000</c:v>
                </c:pt>
                <c:pt idx="50">
                  <c:v>47000</c:v>
                </c:pt>
                <c:pt idx="51">
                  <c:v>48000</c:v>
                </c:pt>
                <c:pt idx="52">
                  <c:v>49000</c:v>
                </c:pt>
                <c:pt idx="53">
                  <c:v>50000</c:v>
                </c:pt>
                <c:pt idx="54">
                  <c:v>51000</c:v>
                </c:pt>
                <c:pt idx="55">
                  <c:v>52000</c:v>
                </c:pt>
                <c:pt idx="56">
                  <c:v>53000</c:v>
                </c:pt>
                <c:pt idx="57">
                  <c:v>54000</c:v>
                </c:pt>
                <c:pt idx="58">
                  <c:v>55000</c:v>
                </c:pt>
                <c:pt idx="59">
                  <c:v>56000</c:v>
                </c:pt>
                <c:pt idx="60">
                  <c:v>57000</c:v>
                </c:pt>
                <c:pt idx="61">
                  <c:v>58000</c:v>
                </c:pt>
                <c:pt idx="62">
                  <c:v>59000</c:v>
                </c:pt>
                <c:pt idx="63">
                  <c:v>60000</c:v>
                </c:pt>
                <c:pt idx="64">
                  <c:v>61000</c:v>
                </c:pt>
                <c:pt idx="65">
                  <c:v>62000</c:v>
                </c:pt>
                <c:pt idx="66">
                  <c:v>63000</c:v>
                </c:pt>
                <c:pt idx="67">
                  <c:v>64000</c:v>
                </c:pt>
                <c:pt idx="68">
                  <c:v>65000</c:v>
                </c:pt>
                <c:pt idx="69">
                  <c:v>66000</c:v>
                </c:pt>
                <c:pt idx="70">
                  <c:v>67000</c:v>
                </c:pt>
                <c:pt idx="71">
                  <c:v>68000</c:v>
                </c:pt>
                <c:pt idx="72">
                  <c:v>69000</c:v>
                </c:pt>
                <c:pt idx="73">
                  <c:v>70000</c:v>
                </c:pt>
                <c:pt idx="74">
                  <c:v>71000</c:v>
                </c:pt>
                <c:pt idx="75">
                  <c:v>72000</c:v>
                </c:pt>
                <c:pt idx="76">
                  <c:v>73000</c:v>
                </c:pt>
                <c:pt idx="77">
                  <c:v>74000</c:v>
                </c:pt>
                <c:pt idx="78">
                  <c:v>75000</c:v>
                </c:pt>
                <c:pt idx="79">
                  <c:v>76000</c:v>
                </c:pt>
                <c:pt idx="80">
                  <c:v>77000</c:v>
                </c:pt>
                <c:pt idx="81">
                  <c:v>78000</c:v>
                </c:pt>
                <c:pt idx="82">
                  <c:v>79000</c:v>
                </c:pt>
                <c:pt idx="83">
                  <c:v>80000</c:v>
                </c:pt>
                <c:pt idx="84">
                  <c:v>81000</c:v>
                </c:pt>
                <c:pt idx="85">
                  <c:v>82000</c:v>
                </c:pt>
                <c:pt idx="86">
                  <c:v>83000</c:v>
                </c:pt>
                <c:pt idx="87">
                  <c:v>84000</c:v>
                </c:pt>
                <c:pt idx="88">
                  <c:v>85000</c:v>
                </c:pt>
                <c:pt idx="89">
                  <c:v>86000</c:v>
                </c:pt>
                <c:pt idx="90">
                  <c:v>87000</c:v>
                </c:pt>
                <c:pt idx="91">
                  <c:v>88000</c:v>
                </c:pt>
                <c:pt idx="92">
                  <c:v>89000</c:v>
                </c:pt>
                <c:pt idx="93">
                  <c:v>90000</c:v>
                </c:pt>
                <c:pt idx="94">
                  <c:v>91000</c:v>
                </c:pt>
                <c:pt idx="95">
                  <c:v>92000</c:v>
                </c:pt>
                <c:pt idx="96">
                  <c:v>93000</c:v>
                </c:pt>
                <c:pt idx="97">
                  <c:v>94000</c:v>
                </c:pt>
                <c:pt idx="98">
                  <c:v>95000</c:v>
                </c:pt>
                <c:pt idx="99">
                  <c:v>96000</c:v>
                </c:pt>
                <c:pt idx="100">
                  <c:v>97000</c:v>
                </c:pt>
                <c:pt idx="101">
                  <c:v>98000</c:v>
                </c:pt>
                <c:pt idx="102">
                  <c:v>99000</c:v>
                </c:pt>
                <c:pt idx="103">
                  <c:v>100000</c:v>
                </c:pt>
                <c:pt idx="104">
                  <c:v>101000</c:v>
                </c:pt>
                <c:pt idx="105">
                  <c:v>102000</c:v>
                </c:pt>
                <c:pt idx="106">
                  <c:v>103000</c:v>
                </c:pt>
                <c:pt idx="107">
                  <c:v>104000</c:v>
                </c:pt>
                <c:pt idx="108">
                  <c:v>105000</c:v>
                </c:pt>
                <c:pt idx="109">
                  <c:v>106000</c:v>
                </c:pt>
                <c:pt idx="110">
                  <c:v>107000</c:v>
                </c:pt>
                <c:pt idx="111">
                  <c:v>108000</c:v>
                </c:pt>
                <c:pt idx="112">
                  <c:v>109000</c:v>
                </c:pt>
                <c:pt idx="113">
                  <c:v>110000</c:v>
                </c:pt>
                <c:pt idx="114">
                  <c:v>111000</c:v>
                </c:pt>
                <c:pt idx="115">
                  <c:v>112000</c:v>
                </c:pt>
                <c:pt idx="116">
                  <c:v>113000</c:v>
                </c:pt>
                <c:pt idx="117">
                  <c:v>114000</c:v>
                </c:pt>
                <c:pt idx="118">
                  <c:v>115000</c:v>
                </c:pt>
                <c:pt idx="119">
                  <c:v>116000</c:v>
                </c:pt>
                <c:pt idx="120">
                  <c:v>117000</c:v>
                </c:pt>
                <c:pt idx="121">
                  <c:v>118000</c:v>
                </c:pt>
                <c:pt idx="122">
                  <c:v>119000</c:v>
                </c:pt>
                <c:pt idx="123">
                  <c:v>120000</c:v>
                </c:pt>
                <c:pt idx="124">
                  <c:v>121000</c:v>
                </c:pt>
                <c:pt idx="125">
                  <c:v>122000</c:v>
                </c:pt>
                <c:pt idx="126">
                  <c:v>123000</c:v>
                </c:pt>
                <c:pt idx="127">
                  <c:v>124000</c:v>
                </c:pt>
                <c:pt idx="128">
                  <c:v>125000</c:v>
                </c:pt>
                <c:pt idx="129">
                  <c:v>126000</c:v>
                </c:pt>
                <c:pt idx="130">
                  <c:v>127000</c:v>
                </c:pt>
                <c:pt idx="131">
                  <c:v>128000</c:v>
                </c:pt>
                <c:pt idx="132">
                  <c:v>129000</c:v>
                </c:pt>
                <c:pt idx="133">
                  <c:v>130000</c:v>
                </c:pt>
                <c:pt idx="134">
                  <c:v>131000</c:v>
                </c:pt>
                <c:pt idx="135">
                  <c:v>132000</c:v>
                </c:pt>
              </c:numCache>
            </c:numRef>
          </c:xVal>
          <c:yVal>
            <c:numRef>
              <c:f>'29-5-1984'!$G$32:$G$167</c:f>
              <c:numCache>
                <c:formatCode>#,#00</c:formatCode>
                <c:ptCount val="136"/>
                <c:pt idx="0">
                  <c:v>31.30654274926977</c:v>
                </c:pt>
                <c:pt idx="1">
                  <c:v>31.140575222864069</c:v>
                </c:pt>
                <c:pt idx="2">
                  <c:v>31.089327999643899</c:v>
                </c:pt>
                <c:pt idx="3">
                  <c:v>31.023599510080153</c:v>
                </c:pt>
                <c:pt idx="4">
                  <c:v>30.939324819559427</c:v>
                </c:pt>
                <c:pt idx="5">
                  <c:v>30.83131560156972</c:v>
                </c:pt>
                <c:pt idx="6">
                  <c:v>30.692961209210029</c:v>
                </c:pt>
                <c:pt idx="7">
                  <c:v>30.515857836777595</c:v>
                </c:pt>
                <c:pt idx="8">
                  <c:v>30.289353693248376</c:v>
                </c:pt>
                <c:pt idx="9">
                  <c:v>30</c:v>
                </c:pt>
                <c:pt idx="10">
                  <c:v>29.630903399500124</c:v>
                </c:pt>
                <c:pt idx="11">
                  <c:v>29.160988175407159</c:v>
                </c:pt>
                <c:pt idx="12">
                  <c:v>28.564201785435131</c:v>
                </c:pt>
                <c:pt idx="13">
                  <c:v>27.808743150808414</c:v>
                </c:pt>
                <c:pt idx="14">
                  <c:v>26.856473569566717</c:v>
                </c:pt>
                <c:pt idx="15">
                  <c:v>25.662806174659092</c:v>
                </c:pt>
                <c:pt idx="16">
                  <c:v>24.177593050056611</c:v>
                </c:pt>
                <c:pt idx="17">
                  <c:v>22.34788339199072</c:v>
                </c:pt>
                <c:pt idx="18">
                  <c:v>20.322110203111965</c:v>
                </c:pt>
                <c:pt idx="19">
                  <c:v>18.291306438720763</c:v>
                </c:pt>
                <c:pt idx="20">
                  <c:v>16.268900329784078</c:v>
                </c:pt>
                <c:pt idx="21">
                  <c:v>14.270323068247777</c:v>
                </c:pt>
                <c:pt idx="22">
                  <c:v>12.313115522185445</c:v>
                </c:pt>
                <c:pt idx="23">
                  <c:v>10.416990059396529</c:v>
                </c:pt>
                <c:pt idx="24">
                  <c:v>8.6038213426023926</c:v>
                </c:pt>
                <c:pt idx="25">
                  <c:v>6.8975281472780852</c:v>
                </c:pt>
                <c:pt idx="26">
                  <c:v>5.3237902403231994</c:v>
                </c:pt>
                <c:pt idx="27">
                  <c:v>3.9095157519850172</c:v>
                </c:pt>
                <c:pt idx="28">
                  <c:v>2.6819264988485827</c:v>
                </c:pt>
                <c:pt idx="29">
                  <c:v>1.6670420549117408</c:v>
                </c:pt>
                <c:pt idx="30">
                  <c:v>0.88716972777380942</c:v>
                </c:pt>
                <c:pt idx="31">
                  <c:v>0.35660277612156782</c:v>
                </c:pt>
                <c:pt idx="32">
                  <c:v>7.352513394524221E-2</c:v>
                </c:pt>
                <c:pt idx="33">
                  <c:v>7.2065744186934416E-5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'29-5-1984'!$A$36:$A$167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'29-5-1984'!$G$36:$G$167</c:f>
              <c:numCache>
                <c:formatCode>#,#00</c:formatCode>
                <c:ptCount val="132"/>
                <c:pt idx="0">
                  <c:v>30.939324819559427</c:v>
                </c:pt>
                <c:pt idx="1">
                  <c:v>30.83131560156972</c:v>
                </c:pt>
                <c:pt idx="2">
                  <c:v>30.692961209210029</c:v>
                </c:pt>
                <c:pt idx="3">
                  <c:v>30.515857836777595</c:v>
                </c:pt>
                <c:pt idx="4">
                  <c:v>30.289353693248376</c:v>
                </c:pt>
                <c:pt idx="5">
                  <c:v>30</c:v>
                </c:pt>
                <c:pt idx="6">
                  <c:v>29.630903399500124</c:v>
                </c:pt>
                <c:pt idx="7">
                  <c:v>29.160988175407159</c:v>
                </c:pt>
                <c:pt idx="8">
                  <c:v>28.564201785435131</c:v>
                </c:pt>
                <c:pt idx="9">
                  <c:v>27.808743150808414</c:v>
                </c:pt>
                <c:pt idx="10">
                  <c:v>26.856473569566717</c:v>
                </c:pt>
                <c:pt idx="11">
                  <c:v>25.662806174659092</c:v>
                </c:pt>
                <c:pt idx="12">
                  <c:v>24.177593050056611</c:v>
                </c:pt>
                <c:pt idx="13">
                  <c:v>22.34788339199072</c:v>
                </c:pt>
                <c:pt idx="14">
                  <c:v>20.322110203111965</c:v>
                </c:pt>
                <c:pt idx="15">
                  <c:v>18.291306438720763</c:v>
                </c:pt>
                <c:pt idx="16">
                  <c:v>16.268900329784078</c:v>
                </c:pt>
                <c:pt idx="17">
                  <c:v>14.270323068247777</c:v>
                </c:pt>
                <c:pt idx="18">
                  <c:v>12.313115522185445</c:v>
                </c:pt>
                <c:pt idx="19">
                  <c:v>10.416990059396529</c:v>
                </c:pt>
                <c:pt idx="20">
                  <c:v>8.6038213426023926</c:v>
                </c:pt>
                <c:pt idx="21">
                  <c:v>6.8975281472780852</c:v>
                </c:pt>
                <c:pt idx="22">
                  <c:v>5.3237902403231994</c:v>
                </c:pt>
                <c:pt idx="23">
                  <c:v>3.9095157519850172</c:v>
                </c:pt>
                <c:pt idx="24">
                  <c:v>2.6819264988485827</c:v>
                </c:pt>
                <c:pt idx="25">
                  <c:v>1.6670420549117408</c:v>
                </c:pt>
                <c:pt idx="26">
                  <c:v>0.88716972777380942</c:v>
                </c:pt>
                <c:pt idx="27">
                  <c:v>0.35660277612156782</c:v>
                </c:pt>
                <c:pt idx="28">
                  <c:v>7.352513394524221E-2</c:v>
                </c:pt>
                <c:pt idx="29">
                  <c:v>7.2065744186934416E-5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'29-5-1984'!$H$41:$H$167</c:f>
              <c:numCache>
                <c:formatCode>General</c:formatCode>
                <c:ptCount val="127"/>
                <c:pt idx="0">
                  <c:v>-6000</c:v>
                </c:pt>
                <c:pt idx="1">
                  <c:v>-5000</c:v>
                </c:pt>
                <c:pt idx="2">
                  <c:v>-4000</c:v>
                </c:pt>
                <c:pt idx="3">
                  <c:v>-3000</c:v>
                </c:pt>
                <c:pt idx="4">
                  <c:v>-2000</c:v>
                </c:pt>
                <c:pt idx="5">
                  <c:v>-1000</c:v>
                </c:pt>
                <c:pt idx="6">
                  <c:v>0</c:v>
                </c:pt>
                <c:pt idx="7">
                  <c:v>1000</c:v>
                </c:pt>
                <c:pt idx="8">
                  <c:v>2000</c:v>
                </c:pt>
                <c:pt idx="9">
                  <c:v>3000</c:v>
                </c:pt>
                <c:pt idx="10">
                  <c:v>4000</c:v>
                </c:pt>
                <c:pt idx="11">
                  <c:v>5000</c:v>
                </c:pt>
                <c:pt idx="12">
                  <c:v>6000</c:v>
                </c:pt>
                <c:pt idx="13">
                  <c:v>7000</c:v>
                </c:pt>
                <c:pt idx="14">
                  <c:v>8000</c:v>
                </c:pt>
                <c:pt idx="15">
                  <c:v>9000</c:v>
                </c:pt>
                <c:pt idx="16">
                  <c:v>10000</c:v>
                </c:pt>
                <c:pt idx="17">
                  <c:v>11000</c:v>
                </c:pt>
                <c:pt idx="18">
                  <c:v>12000</c:v>
                </c:pt>
                <c:pt idx="19">
                  <c:v>13000</c:v>
                </c:pt>
                <c:pt idx="20">
                  <c:v>14000</c:v>
                </c:pt>
                <c:pt idx="21">
                  <c:v>15000</c:v>
                </c:pt>
                <c:pt idx="22">
                  <c:v>16000</c:v>
                </c:pt>
                <c:pt idx="23">
                  <c:v>17000</c:v>
                </c:pt>
                <c:pt idx="24">
                  <c:v>18000</c:v>
                </c:pt>
                <c:pt idx="25">
                  <c:v>19000</c:v>
                </c:pt>
                <c:pt idx="26">
                  <c:v>20000</c:v>
                </c:pt>
                <c:pt idx="27">
                  <c:v>21000</c:v>
                </c:pt>
                <c:pt idx="28">
                  <c:v>22000</c:v>
                </c:pt>
                <c:pt idx="29">
                  <c:v>23000</c:v>
                </c:pt>
                <c:pt idx="30">
                  <c:v>24000</c:v>
                </c:pt>
                <c:pt idx="31">
                  <c:v>25000</c:v>
                </c:pt>
                <c:pt idx="32">
                  <c:v>26000</c:v>
                </c:pt>
                <c:pt idx="33">
                  <c:v>27000</c:v>
                </c:pt>
                <c:pt idx="34">
                  <c:v>28000</c:v>
                </c:pt>
                <c:pt idx="35">
                  <c:v>29000</c:v>
                </c:pt>
                <c:pt idx="36">
                  <c:v>30000</c:v>
                </c:pt>
                <c:pt idx="37">
                  <c:v>31000</c:v>
                </c:pt>
                <c:pt idx="38">
                  <c:v>32000</c:v>
                </c:pt>
                <c:pt idx="39">
                  <c:v>33000</c:v>
                </c:pt>
                <c:pt idx="40">
                  <c:v>34000</c:v>
                </c:pt>
                <c:pt idx="41">
                  <c:v>35000</c:v>
                </c:pt>
                <c:pt idx="42">
                  <c:v>36000</c:v>
                </c:pt>
                <c:pt idx="43">
                  <c:v>37000</c:v>
                </c:pt>
                <c:pt idx="44">
                  <c:v>38000</c:v>
                </c:pt>
                <c:pt idx="45">
                  <c:v>39000</c:v>
                </c:pt>
                <c:pt idx="46">
                  <c:v>40000</c:v>
                </c:pt>
                <c:pt idx="47">
                  <c:v>41000</c:v>
                </c:pt>
                <c:pt idx="48">
                  <c:v>42000</c:v>
                </c:pt>
                <c:pt idx="49">
                  <c:v>43000</c:v>
                </c:pt>
                <c:pt idx="50">
                  <c:v>44000</c:v>
                </c:pt>
                <c:pt idx="51">
                  <c:v>45000</c:v>
                </c:pt>
                <c:pt idx="52">
                  <c:v>46000</c:v>
                </c:pt>
                <c:pt idx="53">
                  <c:v>47000</c:v>
                </c:pt>
                <c:pt idx="54">
                  <c:v>48000</c:v>
                </c:pt>
                <c:pt idx="55">
                  <c:v>49000</c:v>
                </c:pt>
                <c:pt idx="56">
                  <c:v>50000</c:v>
                </c:pt>
                <c:pt idx="57">
                  <c:v>51000</c:v>
                </c:pt>
                <c:pt idx="58">
                  <c:v>52000</c:v>
                </c:pt>
                <c:pt idx="59">
                  <c:v>53000</c:v>
                </c:pt>
                <c:pt idx="60">
                  <c:v>54000</c:v>
                </c:pt>
                <c:pt idx="61">
                  <c:v>55000</c:v>
                </c:pt>
                <c:pt idx="62">
                  <c:v>56000</c:v>
                </c:pt>
                <c:pt idx="63">
                  <c:v>57000</c:v>
                </c:pt>
                <c:pt idx="64">
                  <c:v>58000</c:v>
                </c:pt>
                <c:pt idx="65">
                  <c:v>59000</c:v>
                </c:pt>
                <c:pt idx="66">
                  <c:v>60000</c:v>
                </c:pt>
                <c:pt idx="67">
                  <c:v>61000</c:v>
                </c:pt>
                <c:pt idx="68">
                  <c:v>62000</c:v>
                </c:pt>
                <c:pt idx="69">
                  <c:v>63000</c:v>
                </c:pt>
                <c:pt idx="70">
                  <c:v>64000</c:v>
                </c:pt>
                <c:pt idx="71">
                  <c:v>65000</c:v>
                </c:pt>
                <c:pt idx="72">
                  <c:v>66000</c:v>
                </c:pt>
                <c:pt idx="73">
                  <c:v>67000</c:v>
                </c:pt>
                <c:pt idx="74">
                  <c:v>68000</c:v>
                </c:pt>
                <c:pt idx="75">
                  <c:v>69000</c:v>
                </c:pt>
                <c:pt idx="76">
                  <c:v>70000</c:v>
                </c:pt>
                <c:pt idx="77">
                  <c:v>71000</c:v>
                </c:pt>
                <c:pt idx="78">
                  <c:v>72000</c:v>
                </c:pt>
                <c:pt idx="79">
                  <c:v>73000</c:v>
                </c:pt>
                <c:pt idx="80">
                  <c:v>74000</c:v>
                </c:pt>
                <c:pt idx="81">
                  <c:v>75000</c:v>
                </c:pt>
                <c:pt idx="82">
                  <c:v>76000</c:v>
                </c:pt>
                <c:pt idx="83">
                  <c:v>77000</c:v>
                </c:pt>
                <c:pt idx="84">
                  <c:v>78000</c:v>
                </c:pt>
                <c:pt idx="85">
                  <c:v>79000</c:v>
                </c:pt>
                <c:pt idx="86">
                  <c:v>80000</c:v>
                </c:pt>
                <c:pt idx="87">
                  <c:v>81000</c:v>
                </c:pt>
                <c:pt idx="88">
                  <c:v>82000</c:v>
                </c:pt>
                <c:pt idx="89">
                  <c:v>83000</c:v>
                </c:pt>
                <c:pt idx="90">
                  <c:v>84000</c:v>
                </c:pt>
                <c:pt idx="91">
                  <c:v>85000</c:v>
                </c:pt>
                <c:pt idx="92">
                  <c:v>86000</c:v>
                </c:pt>
                <c:pt idx="93">
                  <c:v>87000</c:v>
                </c:pt>
                <c:pt idx="94">
                  <c:v>88000</c:v>
                </c:pt>
                <c:pt idx="95">
                  <c:v>89000</c:v>
                </c:pt>
                <c:pt idx="96">
                  <c:v>90000</c:v>
                </c:pt>
                <c:pt idx="97">
                  <c:v>91000</c:v>
                </c:pt>
                <c:pt idx="98">
                  <c:v>92000</c:v>
                </c:pt>
                <c:pt idx="99">
                  <c:v>93000</c:v>
                </c:pt>
                <c:pt idx="100">
                  <c:v>94000</c:v>
                </c:pt>
                <c:pt idx="101">
                  <c:v>95000</c:v>
                </c:pt>
                <c:pt idx="102">
                  <c:v>96000</c:v>
                </c:pt>
                <c:pt idx="103">
                  <c:v>97000</c:v>
                </c:pt>
                <c:pt idx="104">
                  <c:v>98000</c:v>
                </c:pt>
                <c:pt idx="105">
                  <c:v>99000</c:v>
                </c:pt>
                <c:pt idx="106">
                  <c:v>100000</c:v>
                </c:pt>
                <c:pt idx="107">
                  <c:v>101000</c:v>
                </c:pt>
                <c:pt idx="108">
                  <c:v>102000</c:v>
                </c:pt>
                <c:pt idx="109">
                  <c:v>103000</c:v>
                </c:pt>
                <c:pt idx="110">
                  <c:v>104000</c:v>
                </c:pt>
                <c:pt idx="111">
                  <c:v>105000</c:v>
                </c:pt>
                <c:pt idx="112">
                  <c:v>106000</c:v>
                </c:pt>
                <c:pt idx="113">
                  <c:v>107000</c:v>
                </c:pt>
                <c:pt idx="114">
                  <c:v>108000</c:v>
                </c:pt>
                <c:pt idx="115">
                  <c:v>109000</c:v>
                </c:pt>
                <c:pt idx="116">
                  <c:v>110000</c:v>
                </c:pt>
                <c:pt idx="117">
                  <c:v>111000</c:v>
                </c:pt>
                <c:pt idx="118">
                  <c:v>112000</c:v>
                </c:pt>
                <c:pt idx="119">
                  <c:v>113000</c:v>
                </c:pt>
                <c:pt idx="120">
                  <c:v>114000</c:v>
                </c:pt>
                <c:pt idx="121">
                  <c:v>115000</c:v>
                </c:pt>
                <c:pt idx="122">
                  <c:v>116000</c:v>
                </c:pt>
                <c:pt idx="123">
                  <c:v>117000</c:v>
                </c:pt>
                <c:pt idx="124">
                  <c:v>118000</c:v>
                </c:pt>
                <c:pt idx="125">
                  <c:v>119000</c:v>
                </c:pt>
                <c:pt idx="126">
                  <c:v>120000</c:v>
                </c:pt>
              </c:numCache>
            </c:numRef>
          </c:xVal>
          <c:yVal>
            <c:numRef>
              <c:f>'29-5-1984'!$G$41:$G$167</c:f>
              <c:numCache>
                <c:formatCode>#,#00</c:formatCode>
                <c:ptCount val="127"/>
                <c:pt idx="0">
                  <c:v>30</c:v>
                </c:pt>
                <c:pt idx="1">
                  <c:v>29.630903399500124</c:v>
                </c:pt>
                <c:pt idx="2">
                  <c:v>29.160988175407159</c:v>
                </c:pt>
                <c:pt idx="3">
                  <c:v>28.564201785435131</c:v>
                </c:pt>
                <c:pt idx="4">
                  <c:v>27.808743150808414</c:v>
                </c:pt>
                <c:pt idx="5">
                  <c:v>26.856473569566717</c:v>
                </c:pt>
                <c:pt idx="6">
                  <c:v>25.662806174659092</c:v>
                </c:pt>
                <c:pt idx="7">
                  <c:v>24.177593050056611</c:v>
                </c:pt>
                <c:pt idx="8">
                  <c:v>22.34788339199072</c:v>
                </c:pt>
                <c:pt idx="9">
                  <c:v>20.322110203111965</c:v>
                </c:pt>
                <c:pt idx="10">
                  <c:v>18.291306438720763</c:v>
                </c:pt>
                <c:pt idx="11">
                  <c:v>16.268900329784078</c:v>
                </c:pt>
                <c:pt idx="12">
                  <c:v>14.270323068247777</c:v>
                </c:pt>
                <c:pt idx="13">
                  <c:v>12.313115522185445</c:v>
                </c:pt>
                <c:pt idx="14">
                  <c:v>10.416990059396529</c:v>
                </c:pt>
                <c:pt idx="15">
                  <c:v>8.6038213426023926</c:v>
                </c:pt>
                <c:pt idx="16">
                  <c:v>6.8975281472780852</c:v>
                </c:pt>
                <c:pt idx="17">
                  <c:v>5.3237902403231994</c:v>
                </c:pt>
                <c:pt idx="18">
                  <c:v>3.9095157519850172</c:v>
                </c:pt>
                <c:pt idx="19">
                  <c:v>2.6819264988485827</c:v>
                </c:pt>
                <c:pt idx="20">
                  <c:v>1.6670420549117408</c:v>
                </c:pt>
                <c:pt idx="21">
                  <c:v>0.88716972777380942</c:v>
                </c:pt>
                <c:pt idx="22">
                  <c:v>0.35660277612156782</c:v>
                </c:pt>
                <c:pt idx="23">
                  <c:v>7.352513394524221E-2</c:v>
                </c:pt>
                <c:pt idx="24">
                  <c:v>7.2065744186934416E-5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432128"/>
        <c:axId val="118434048"/>
      </c:scatterChart>
      <c:valAx>
        <c:axId val="118432128"/>
        <c:scaling>
          <c:orientation val="minMax"/>
          <c:max val="4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434048"/>
        <c:crosses val="autoZero"/>
        <c:crossBetween val="midCat"/>
      </c:valAx>
      <c:valAx>
        <c:axId val="11843404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43212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Maputo</a:t>
            </a:r>
            <a:r>
              <a:rPr lang="en-MY" baseline="0"/>
              <a:t> 17-5-1984 </a:t>
            </a:r>
            <a:r>
              <a:rPr lang="en-MY"/>
              <a:t>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'17-5-1984'!$F$5:$F$22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9800</c:v>
                </c:pt>
                <c:pt idx="2">
                  <c:v>13200</c:v>
                </c:pt>
                <c:pt idx="3">
                  <c:v>17000</c:v>
                </c:pt>
                <c:pt idx="4">
                  <c:v>19800</c:v>
                </c:pt>
                <c:pt idx="5">
                  <c:v>22800</c:v>
                </c:pt>
                <c:pt idx="6">
                  <c:v>25800</c:v>
                </c:pt>
                <c:pt idx="7">
                  <c:v>27500</c:v>
                </c:pt>
                <c:pt idx="8">
                  <c:v>30200</c:v>
                </c:pt>
              </c:numCache>
            </c:numRef>
          </c:xVal>
          <c:yVal>
            <c:numRef>
              <c:f>'17-5-1984'!$G$5:$G$22</c:f>
              <c:numCache>
                <c:formatCode>0.00</c:formatCode>
                <c:ptCount val="18"/>
                <c:pt idx="0">
                  <c:v>28.6</c:v>
                </c:pt>
                <c:pt idx="1">
                  <c:v>27.4</c:v>
                </c:pt>
                <c:pt idx="2">
                  <c:v>24</c:v>
                </c:pt>
                <c:pt idx="3">
                  <c:v>13.4</c:v>
                </c:pt>
                <c:pt idx="4">
                  <c:v>6.8</c:v>
                </c:pt>
                <c:pt idx="5">
                  <c:v>2.8000000000000003</c:v>
                </c:pt>
                <c:pt idx="6">
                  <c:v>1.4000000000000001</c:v>
                </c:pt>
                <c:pt idx="7">
                  <c:v>1</c:v>
                </c:pt>
                <c:pt idx="8">
                  <c:v>0.4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'17-5-1984'!$H$5:$H$22</c:f>
              <c:numCache>
                <c:formatCode>General</c:formatCode>
                <c:ptCount val="18"/>
                <c:pt idx="0">
                  <c:v>4800</c:v>
                </c:pt>
                <c:pt idx="1">
                  <c:v>5000</c:v>
                </c:pt>
                <c:pt idx="2">
                  <c:v>8000</c:v>
                </c:pt>
                <c:pt idx="3">
                  <c:v>9800</c:v>
                </c:pt>
                <c:pt idx="4">
                  <c:v>13200</c:v>
                </c:pt>
              </c:numCache>
            </c:numRef>
          </c:xVal>
          <c:yVal>
            <c:numRef>
              <c:f>'17-5-1984'!$I$5:$I$22</c:f>
              <c:numCache>
                <c:formatCode>0.00</c:formatCode>
                <c:ptCount val="18"/>
                <c:pt idx="0">
                  <c:v>13</c:v>
                </c:pt>
                <c:pt idx="1">
                  <c:v>5.8</c:v>
                </c:pt>
                <c:pt idx="2">
                  <c:v>4</c:v>
                </c:pt>
                <c:pt idx="3">
                  <c:v>2</c:v>
                </c:pt>
                <c:pt idx="4">
                  <c:v>1.6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'17-5-1984'!$I$32:$I$167</c:f>
              <c:numCache>
                <c:formatCode>General</c:formatCode>
                <c:ptCount val="136"/>
                <c:pt idx="0">
                  <c:v>-11000</c:v>
                </c:pt>
                <c:pt idx="1">
                  <c:v>-1000</c:v>
                </c:pt>
                <c:pt idx="2">
                  <c:v>0</c:v>
                </c:pt>
                <c:pt idx="3">
                  <c:v>1000</c:v>
                </c:pt>
                <c:pt idx="4">
                  <c:v>2000</c:v>
                </c:pt>
                <c:pt idx="5">
                  <c:v>3000</c:v>
                </c:pt>
                <c:pt idx="6">
                  <c:v>4000</c:v>
                </c:pt>
                <c:pt idx="7">
                  <c:v>5000</c:v>
                </c:pt>
                <c:pt idx="8">
                  <c:v>6000</c:v>
                </c:pt>
                <c:pt idx="9">
                  <c:v>7000</c:v>
                </c:pt>
                <c:pt idx="10">
                  <c:v>8000</c:v>
                </c:pt>
                <c:pt idx="11">
                  <c:v>9000</c:v>
                </c:pt>
                <c:pt idx="12">
                  <c:v>10000</c:v>
                </c:pt>
                <c:pt idx="13">
                  <c:v>11000</c:v>
                </c:pt>
                <c:pt idx="14">
                  <c:v>12000</c:v>
                </c:pt>
                <c:pt idx="15">
                  <c:v>13000</c:v>
                </c:pt>
                <c:pt idx="16">
                  <c:v>14000</c:v>
                </c:pt>
                <c:pt idx="17">
                  <c:v>15000</c:v>
                </c:pt>
                <c:pt idx="18">
                  <c:v>16000</c:v>
                </c:pt>
                <c:pt idx="19">
                  <c:v>17000</c:v>
                </c:pt>
                <c:pt idx="20">
                  <c:v>18000</c:v>
                </c:pt>
                <c:pt idx="21">
                  <c:v>19000</c:v>
                </c:pt>
                <c:pt idx="22">
                  <c:v>20000</c:v>
                </c:pt>
                <c:pt idx="23">
                  <c:v>21000</c:v>
                </c:pt>
                <c:pt idx="24">
                  <c:v>22000</c:v>
                </c:pt>
                <c:pt idx="25">
                  <c:v>23000</c:v>
                </c:pt>
                <c:pt idx="26">
                  <c:v>24000</c:v>
                </c:pt>
                <c:pt idx="27">
                  <c:v>25000</c:v>
                </c:pt>
                <c:pt idx="28">
                  <c:v>26000</c:v>
                </c:pt>
                <c:pt idx="29">
                  <c:v>27000</c:v>
                </c:pt>
                <c:pt idx="30">
                  <c:v>28000</c:v>
                </c:pt>
                <c:pt idx="31">
                  <c:v>29000</c:v>
                </c:pt>
                <c:pt idx="32">
                  <c:v>30000</c:v>
                </c:pt>
                <c:pt idx="33">
                  <c:v>31000</c:v>
                </c:pt>
                <c:pt idx="34">
                  <c:v>32000</c:v>
                </c:pt>
                <c:pt idx="35">
                  <c:v>33000</c:v>
                </c:pt>
                <c:pt idx="36">
                  <c:v>34000</c:v>
                </c:pt>
                <c:pt idx="37">
                  <c:v>35000</c:v>
                </c:pt>
                <c:pt idx="38">
                  <c:v>36000</c:v>
                </c:pt>
                <c:pt idx="39">
                  <c:v>37000</c:v>
                </c:pt>
                <c:pt idx="40">
                  <c:v>38000</c:v>
                </c:pt>
                <c:pt idx="41">
                  <c:v>39000</c:v>
                </c:pt>
                <c:pt idx="42">
                  <c:v>40000</c:v>
                </c:pt>
                <c:pt idx="43">
                  <c:v>41000</c:v>
                </c:pt>
                <c:pt idx="44">
                  <c:v>42000</c:v>
                </c:pt>
                <c:pt idx="45">
                  <c:v>43000</c:v>
                </c:pt>
                <c:pt idx="46">
                  <c:v>44000</c:v>
                </c:pt>
                <c:pt idx="47">
                  <c:v>45000</c:v>
                </c:pt>
                <c:pt idx="48">
                  <c:v>46000</c:v>
                </c:pt>
                <c:pt idx="49">
                  <c:v>47000</c:v>
                </c:pt>
                <c:pt idx="50">
                  <c:v>48000</c:v>
                </c:pt>
                <c:pt idx="51">
                  <c:v>49000</c:v>
                </c:pt>
                <c:pt idx="52">
                  <c:v>50000</c:v>
                </c:pt>
                <c:pt idx="53">
                  <c:v>51000</c:v>
                </c:pt>
                <c:pt idx="54">
                  <c:v>52000</c:v>
                </c:pt>
                <c:pt idx="55">
                  <c:v>53000</c:v>
                </c:pt>
                <c:pt idx="56">
                  <c:v>54000</c:v>
                </c:pt>
                <c:pt idx="57">
                  <c:v>55000</c:v>
                </c:pt>
                <c:pt idx="58">
                  <c:v>56000</c:v>
                </c:pt>
                <c:pt idx="59">
                  <c:v>57000</c:v>
                </c:pt>
                <c:pt idx="60">
                  <c:v>58000</c:v>
                </c:pt>
                <c:pt idx="61">
                  <c:v>59000</c:v>
                </c:pt>
                <c:pt idx="62">
                  <c:v>60000</c:v>
                </c:pt>
                <c:pt idx="63">
                  <c:v>61000</c:v>
                </c:pt>
                <c:pt idx="64">
                  <c:v>62000</c:v>
                </c:pt>
                <c:pt idx="65">
                  <c:v>63000</c:v>
                </c:pt>
                <c:pt idx="66">
                  <c:v>64000</c:v>
                </c:pt>
                <c:pt idx="67">
                  <c:v>65000</c:v>
                </c:pt>
                <c:pt idx="68">
                  <c:v>66000</c:v>
                </c:pt>
                <c:pt idx="69">
                  <c:v>67000</c:v>
                </c:pt>
                <c:pt idx="70">
                  <c:v>68000</c:v>
                </c:pt>
                <c:pt idx="71">
                  <c:v>69000</c:v>
                </c:pt>
                <c:pt idx="72">
                  <c:v>70000</c:v>
                </c:pt>
                <c:pt idx="73">
                  <c:v>71000</c:v>
                </c:pt>
                <c:pt idx="74">
                  <c:v>72000</c:v>
                </c:pt>
                <c:pt idx="75">
                  <c:v>73000</c:v>
                </c:pt>
                <c:pt idx="76">
                  <c:v>74000</c:v>
                </c:pt>
                <c:pt idx="77">
                  <c:v>75000</c:v>
                </c:pt>
                <c:pt idx="78">
                  <c:v>76000</c:v>
                </c:pt>
                <c:pt idx="79">
                  <c:v>77000</c:v>
                </c:pt>
                <c:pt idx="80">
                  <c:v>78000</c:v>
                </c:pt>
                <c:pt idx="81">
                  <c:v>79000</c:v>
                </c:pt>
                <c:pt idx="82">
                  <c:v>80000</c:v>
                </c:pt>
                <c:pt idx="83">
                  <c:v>81000</c:v>
                </c:pt>
                <c:pt idx="84">
                  <c:v>82000</c:v>
                </c:pt>
                <c:pt idx="85">
                  <c:v>83000</c:v>
                </c:pt>
                <c:pt idx="86">
                  <c:v>84000</c:v>
                </c:pt>
                <c:pt idx="87">
                  <c:v>85000</c:v>
                </c:pt>
                <c:pt idx="88">
                  <c:v>86000</c:v>
                </c:pt>
                <c:pt idx="89">
                  <c:v>87000</c:v>
                </c:pt>
                <c:pt idx="90">
                  <c:v>88000</c:v>
                </c:pt>
                <c:pt idx="91">
                  <c:v>89000</c:v>
                </c:pt>
                <c:pt idx="92">
                  <c:v>90000</c:v>
                </c:pt>
                <c:pt idx="93">
                  <c:v>91000</c:v>
                </c:pt>
                <c:pt idx="94">
                  <c:v>92000</c:v>
                </c:pt>
                <c:pt idx="95">
                  <c:v>93000</c:v>
                </c:pt>
                <c:pt idx="96">
                  <c:v>94000</c:v>
                </c:pt>
                <c:pt idx="97">
                  <c:v>95000</c:v>
                </c:pt>
                <c:pt idx="98">
                  <c:v>96000</c:v>
                </c:pt>
                <c:pt idx="99">
                  <c:v>97000</c:v>
                </c:pt>
                <c:pt idx="100">
                  <c:v>98000</c:v>
                </c:pt>
                <c:pt idx="101">
                  <c:v>99000</c:v>
                </c:pt>
                <c:pt idx="102">
                  <c:v>100000</c:v>
                </c:pt>
                <c:pt idx="103">
                  <c:v>101000</c:v>
                </c:pt>
                <c:pt idx="104">
                  <c:v>102000</c:v>
                </c:pt>
                <c:pt idx="105">
                  <c:v>103000</c:v>
                </c:pt>
                <c:pt idx="106">
                  <c:v>104000</c:v>
                </c:pt>
                <c:pt idx="107">
                  <c:v>105000</c:v>
                </c:pt>
                <c:pt idx="108">
                  <c:v>106000</c:v>
                </c:pt>
                <c:pt idx="109">
                  <c:v>107000</c:v>
                </c:pt>
                <c:pt idx="110">
                  <c:v>108000</c:v>
                </c:pt>
                <c:pt idx="111">
                  <c:v>109000</c:v>
                </c:pt>
                <c:pt idx="112">
                  <c:v>110000</c:v>
                </c:pt>
                <c:pt idx="113">
                  <c:v>111000</c:v>
                </c:pt>
                <c:pt idx="114">
                  <c:v>112000</c:v>
                </c:pt>
                <c:pt idx="115">
                  <c:v>113000</c:v>
                </c:pt>
                <c:pt idx="116">
                  <c:v>114000</c:v>
                </c:pt>
                <c:pt idx="117">
                  <c:v>115000</c:v>
                </c:pt>
                <c:pt idx="118">
                  <c:v>116000</c:v>
                </c:pt>
                <c:pt idx="119">
                  <c:v>117000</c:v>
                </c:pt>
                <c:pt idx="120">
                  <c:v>118000</c:v>
                </c:pt>
                <c:pt idx="121">
                  <c:v>119000</c:v>
                </c:pt>
                <c:pt idx="122">
                  <c:v>120000</c:v>
                </c:pt>
                <c:pt idx="123">
                  <c:v>121000</c:v>
                </c:pt>
                <c:pt idx="124">
                  <c:v>122000</c:v>
                </c:pt>
                <c:pt idx="125">
                  <c:v>123000</c:v>
                </c:pt>
                <c:pt idx="126">
                  <c:v>124000</c:v>
                </c:pt>
                <c:pt idx="127">
                  <c:v>125000</c:v>
                </c:pt>
                <c:pt idx="128">
                  <c:v>126000</c:v>
                </c:pt>
                <c:pt idx="129">
                  <c:v>127000</c:v>
                </c:pt>
                <c:pt idx="130">
                  <c:v>128000</c:v>
                </c:pt>
                <c:pt idx="131">
                  <c:v>129000</c:v>
                </c:pt>
                <c:pt idx="132">
                  <c:v>130000</c:v>
                </c:pt>
                <c:pt idx="133">
                  <c:v>131000</c:v>
                </c:pt>
                <c:pt idx="134">
                  <c:v>132000</c:v>
                </c:pt>
                <c:pt idx="135">
                  <c:v>133000</c:v>
                </c:pt>
              </c:numCache>
            </c:numRef>
          </c:xVal>
          <c:yVal>
            <c:numRef>
              <c:f>'17-5-1984'!$G$32:$G$167</c:f>
              <c:numCache>
                <c:formatCode>#,#00</c:formatCode>
                <c:ptCount val="136"/>
                <c:pt idx="0">
                  <c:v>30.825734962750246</c:v>
                </c:pt>
                <c:pt idx="1">
                  <c:v>30.592704343956786</c:v>
                </c:pt>
                <c:pt idx="2">
                  <c:v>30.520813805544488</c:v>
                </c:pt>
                <c:pt idx="3">
                  <c:v>30.428653295364853</c:v>
                </c:pt>
                <c:pt idx="4">
                  <c:v>30.310561984009425</c:v>
                </c:pt>
                <c:pt idx="5">
                  <c:v>30.159333562595222</c:v>
                </c:pt>
                <c:pt idx="6">
                  <c:v>29.965817538980005</c:v>
                </c:pt>
                <c:pt idx="7">
                  <c:v>29.718433191628854</c:v>
                </c:pt>
                <c:pt idx="8">
                  <c:v>29.402587936854381</c:v>
                </c:pt>
                <c:pt idx="9">
                  <c:v>29</c:v>
                </c:pt>
                <c:pt idx="10">
                  <c:v>28.487942219321706</c:v>
                </c:pt>
                <c:pt idx="11">
                  <c:v>27.838455919974116</c:v>
                </c:pt>
                <c:pt idx="12">
                  <c:v>27.0176413616494</c:v>
                </c:pt>
                <c:pt idx="13">
                  <c:v>25.985230513177964</c:v>
                </c:pt>
                <c:pt idx="14">
                  <c:v>24.694813630097798</c:v>
                </c:pt>
                <c:pt idx="15">
                  <c:v>23.095359385702164</c:v>
                </c:pt>
                <c:pt idx="16">
                  <c:v>21.135087321396266</c:v>
                </c:pt>
                <c:pt idx="17">
                  <c:v>18.769374167924997</c:v>
                </c:pt>
                <c:pt idx="18">
                  <c:v>16.220274825724456</c:v>
                </c:pt>
                <c:pt idx="19">
                  <c:v>13.748204979672252</c:v>
                </c:pt>
                <c:pt idx="20">
                  <c:v>11.381349673723573</c:v>
                </c:pt>
                <c:pt idx="21">
                  <c:v>9.1505709956220294</c:v>
                </c:pt>
                <c:pt idx="22">
                  <c:v>7.0890625665544764</c:v>
                </c:pt>
                <c:pt idx="23">
                  <c:v>5.2316913835667762</c:v>
                </c:pt>
                <c:pt idx="24">
                  <c:v>3.6138617004303351</c:v>
                </c:pt>
                <c:pt idx="25">
                  <c:v>2.2696290637861161</c:v>
                </c:pt>
                <c:pt idx="26">
                  <c:v>1.2285813403816335</c:v>
                </c:pt>
                <c:pt idx="27">
                  <c:v>0.51051877391147782</c:v>
                </c:pt>
                <c:pt idx="28">
                  <c:v>0.11556197118864239</c:v>
                </c:pt>
                <c:pt idx="29">
                  <c:v>7.8800743961507478E-4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'17-5-1984'!$A$36:$A$167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'17-5-1984'!$G$36:$G$167</c:f>
              <c:numCache>
                <c:formatCode>#,#00</c:formatCode>
                <c:ptCount val="132"/>
                <c:pt idx="0">
                  <c:v>30.310561984009425</c:v>
                </c:pt>
                <c:pt idx="1">
                  <c:v>30.159333562595222</c:v>
                </c:pt>
                <c:pt idx="2">
                  <c:v>29.965817538980005</c:v>
                </c:pt>
                <c:pt idx="3">
                  <c:v>29.718433191628854</c:v>
                </c:pt>
                <c:pt idx="4">
                  <c:v>29.402587936854381</c:v>
                </c:pt>
                <c:pt idx="5">
                  <c:v>29</c:v>
                </c:pt>
                <c:pt idx="6">
                  <c:v>28.487942219321706</c:v>
                </c:pt>
                <c:pt idx="7">
                  <c:v>27.838455919974116</c:v>
                </c:pt>
                <c:pt idx="8">
                  <c:v>27.0176413616494</c:v>
                </c:pt>
                <c:pt idx="9">
                  <c:v>25.985230513177964</c:v>
                </c:pt>
                <c:pt idx="10">
                  <c:v>24.694813630097798</c:v>
                </c:pt>
                <c:pt idx="11">
                  <c:v>23.095359385702164</c:v>
                </c:pt>
                <c:pt idx="12">
                  <c:v>21.135087321396266</c:v>
                </c:pt>
                <c:pt idx="13">
                  <c:v>18.769374167924997</c:v>
                </c:pt>
                <c:pt idx="14">
                  <c:v>16.220274825724456</c:v>
                </c:pt>
                <c:pt idx="15">
                  <c:v>13.748204979672252</c:v>
                </c:pt>
                <c:pt idx="16">
                  <c:v>11.381349673723573</c:v>
                </c:pt>
                <c:pt idx="17">
                  <c:v>9.1505709956220294</c:v>
                </c:pt>
                <c:pt idx="18">
                  <c:v>7.0890625665544764</c:v>
                </c:pt>
                <c:pt idx="19">
                  <c:v>5.2316913835667762</c:v>
                </c:pt>
                <c:pt idx="20">
                  <c:v>3.6138617004303351</c:v>
                </c:pt>
                <c:pt idx="21">
                  <c:v>2.2696290637861161</c:v>
                </c:pt>
                <c:pt idx="22">
                  <c:v>1.2285813403816335</c:v>
                </c:pt>
                <c:pt idx="23">
                  <c:v>0.51051877391147782</c:v>
                </c:pt>
                <c:pt idx="24">
                  <c:v>0.11556197118864239</c:v>
                </c:pt>
                <c:pt idx="25">
                  <c:v>7.8800743961507478E-4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'17-5-1984'!$H$41:$H$167</c:f>
              <c:numCache>
                <c:formatCode>General</c:formatCode>
                <c:ptCount val="127"/>
                <c:pt idx="0">
                  <c:v>-7000</c:v>
                </c:pt>
                <c:pt idx="1">
                  <c:v>-6000</c:v>
                </c:pt>
                <c:pt idx="2">
                  <c:v>-5000</c:v>
                </c:pt>
                <c:pt idx="3">
                  <c:v>-4000</c:v>
                </c:pt>
                <c:pt idx="4">
                  <c:v>-3000</c:v>
                </c:pt>
                <c:pt idx="5">
                  <c:v>-2000</c:v>
                </c:pt>
                <c:pt idx="6">
                  <c:v>-1000</c:v>
                </c:pt>
                <c:pt idx="7">
                  <c:v>0</c:v>
                </c:pt>
                <c:pt idx="8">
                  <c:v>1000</c:v>
                </c:pt>
                <c:pt idx="9">
                  <c:v>2000</c:v>
                </c:pt>
                <c:pt idx="10">
                  <c:v>3000</c:v>
                </c:pt>
                <c:pt idx="11">
                  <c:v>4000</c:v>
                </c:pt>
                <c:pt idx="12">
                  <c:v>5000</c:v>
                </c:pt>
                <c:pt idx="13">
                  <c:v>6000</c:v>
                </c:pt>
                <c:pt idx="14">
                  <c:v>7000</c:v>
                </c:pt>
                <c:pt idx="15">
                  <c:v>8000</c:v>
                </c:pt>
                <c:pt idx="16">
                  <c:v>9000</c:v>
                </c:pt>
                <c:pt idx="17">
                  <c:v>10000</c:v>
                </c:pt>
                <c:pt idx="18">
                  <c:v>11000</c:v>
                </c:pt>
                <c:pt idx="19">
                  <c:v>12000</c:v>
                </c:pt>
                <c:pt idx="20">
                  <c:v>13000</c:v>
                </c:pt>
                <c:pt idx="21">
                  <c:v>14000</c:v>
                </c:pt>
                <c:pt idx="22">
                  <c:v>15000</c:v>
                </c:pt>
                <c:pt idx="23">
                  <c:v>16000</c:v>
                </c:pt>
                <c:pt idx="24">
                  <c:v>17000</c:v>
                </c:pt>
                <c:pt idx="25">
                  <c:v>18000</c:v>
                </c:pt>
                <c:pt idx="26">
                  <c:v>19000</c:v>
                </c:pt>
                <c:pt idx="27">
                  <c:v>20000</c:v>
                </c:pt>
                <c:pt idx="28">
                  <c:v>21000</c:v>
                </c:pt>
                <c:pt idx="29">
                  <c:v>22000</c:v>
                </c:pt>
                <c:pt idx="30">
                  <c:v>23000</c:v>
                </c:pt>
                <c:pt idx="31">
                  <c:v>24000</c:v>
                </c:pt>
                <c:pt idx="32">
                  <c:v>25000</c:v>
                </c:pt>
                <c:pt idx="33">
                  <c:v>26000</c:v>
                </c:pt>
                <c:pt idx="34">
                  <c:v>27000</c:v>
                </c:pt>
                <c:pt idx="35">
                  <c:v>28000</c:v>
                </c:pt>
                <c:pt idx="36">
                  <c:v>29000</c:v>
                </c:pt>
                <c:pt idx="37">
                  <c:v>30000</c:v>
                </c:pt>
                <c:pt idx="38">
                  <c:v>31000</c:v>
                </c:pt>
                <c:pt idx="39">
                  <c:v>32000</c:v>
                </c:pt>
                <c:pt idx="40">
                  <c:v>33000</c:v>
                </c:pt>
                <c:pt idx="41">
                  <c:v>34000</c:v>
                </c:pt>
                <c:pt idx="42">
                  <c:v>35000</c:v>
                </c:pt>
                <c:pt idx="43">
                  <c:v>36000</c:v>
                </c:pt>
                <c:pt idx="44">
                  <c:v>37000</c:v>
                </c:pt>
                <c:pt idx="45">
                  <c:v>38000</c:v>
                </c:pt>
                <c:pt idx="46">
                  <c:v>39000</c:v>
                </c:pt>
                <c:pt idx="47">
                  <c:v>40000</c:v>
                </c:pt>
                <c:pt idx="48">
                  <c:v>41000</c:v>
                </c:pt>
                <c:pt idx="49">
                  <c:v>42000</c:v>
                </c:pt>
                <c:pt idx="50">
                  <c:v>43000</c:v>
                </c:pt>
                <c:pt idx="51">
                  <c:v>44000</c:v>
                </c:pt>
                <c:pt idx="52">
                  <c:v>45000</c:v>
                </c:pt>
                <c:pt idx="53">
                  <c:v>46000</c:v>
                </c:pt>
                <c:pt idx="54">
                  <c:v>47000</c:v>
                </c:pt>
                <c:pt idx="55">
                  <c:v>48000</c:v>
                </c:pt>
                <c:pt idx="56">
                  <c:v>49000</c:v>
                </c:pt>
                <c:pt idx="57">
                  <c:v>50000</c:v>
                </c:pt>
                <c:pt idx="58">
                  <c:v>51000</c:v>
                </c:pt>
                <c:pt idx="59">
                  <c:v>52000</c:v>
                </c:pt>
                <c:pt idx="60">
                  <c:v>53000</c:v>
                </c:pt>
                <c:pt idx="61">
                  <c:v>54000</c:v>
                </c:pt>
                <c:pt idx="62">
                  <c:v>55000</c:v>
                </c:pt>
                <c:pt idx="63">
                  <c:v>56000</c:v>
                </c:pt>
                <c:pt idx="64">
                  <c:v>57000</c:v>
                </c:pt>
                <c:pt idx="65">
                  <c:v>58000</c:v>
                </c:pt>
                <c:pt idx="66">
                  <c:v>59000</c:v>
                </c:pt>
                <c:pt idx="67">
                  <c:v>60000</c:v>
                </c:pt>
                <c:pt idx="68">
                  <c:v>61000</c:v>
                </c:pt>
                <c:pt idx="69">
                  <c:v>62000</c:v>
                </c:pt>
                <c:pt idx="70">
                  <c:v>63000</c:v>
                </c:pt>
                <c:pt idx="71">
                  <c:v>64000</c:v>
                </c:pt>
                <c:pt idx="72">
                  <c:v>65000</c:v>
                </c:pt>
                <c:pt idx="73">
                  <c:v>66000</c:v>
                </c:pt>
                <c:pt idx="74">
                  <c:v>67000</c:v>
                </c:pt>
                <c:pt idx="75">
                  <c:v>68000</c:v>
                </c:pt>
                <c:pt idx="76">
                  <c:v>69000</c:v>
                </c:pt>
                <c:pt idx="77">
                  <c:v>70000</c:v>
                </c:pt>
                <c:pt idx="78">
                  <c:v>71000</c:v>
                </c:pt>
                <c:pt idx="79">
                  <c:v>72000</c:v>
                </c:pt>
                <c:pt idx="80">
                  <c:v>73000</c:v>
                </c:pt>
                <c:pt idx="81">
                  <c:v>74000</c:v>
                </c:pt>
                <c:pt idx="82">
                  <c:v>75000</c:v>
                </c:pt>
                <c:pt idx="83">
                  <c:v>76000</c:v>
                </c:pt>
                <c:pt idx="84">
                  <c:v>77000</c:v>
                </c:pt>
                <c:pt idx="85">
                  <c:v>78000</c:v>
                </c:pt>
                <c:pt idx="86">
                  <c:v>79000</c:v>
                </c:pt>
                <c:pt idx="87">
                  <c:v>80000</c:v>
                </c:pt>
                <c:pt idx="88">
                  <c:v>81000</c:v>
                </c:pt>
                <c:pt idx="89">
                  <c:v>82000</c:v>
                </c:pt>
                <c:pt idx="90">
                  <c:v>83000</c:v>
                </c:pt>
                <c:pt idx="91">
                  <c:v>84000</c:v>
                </c:pt>
                <c:pt idx="92">
                  <c:v>85000</c:v>
                </c:pt>
                <c:pt idx="93">
                  <c:v>86000</c:v>
                </c:pt>
                <c:pt idx="94">
                  <c:v>87000</c:v>
                </c:pt>
                <c:pt idx="95">
                  <c:v>88000</c:v>
                </c:pt>
                <c:pt idx="96">
                  <c:v>89000</c:v>
                </c:pt>
                <c:pt idx="97">
                  <c:v>90000</c:v>
                </c:pt>
                <c:pt idx="98">
                  <c:v>91000</c:v>
                </c:pt>
                <c:pt idx="99">
                  <c:v>92000</c:v>
                </c:pt>
                <c:pt idx="100">
                  <c:v>93000</c:v>
                </c:pt>
                <c:pt idx="101">
                  <c:v>94000</c:v>
                </c:pt>
                <c:pt idx="102">
                  <c:v>95000</c:v>
                </c:pt>
                <c:pt idx="103">
                  <c:v>96000</c:v>
                </c:pt>
                <c:pt idx="104">
                  <c:v>97000</c:v>
                </c:pt>
                <c:pt idx="105">
                  <c:v>98000</c:v>
                </c:pt>
                <c:pt idx="106">
                  <c:v>99000</c:v>
                </c:pt>
                <c:pt idx="107">
                  <c:v>100000</c:v>
                </c:pt>
                <c:pt idx="108">
                  <c:v>101000</c:v>
                </c:pt>
                <c:pt idx="109">
                  <c:v>102000</c:v>
                </c:pt>
                <c:pt idx="110">
                  <c:v>103000</c:v>
                </c:pt>
                <c:pt idx="111">
                  <c:v>104000</c:v>
                </c:pt>
                <c:pt idx="112">
                  <c:v>105000</c:v>
                </c:pt>
                <c:pt idx="113">
                  <c:v>106000</c:v>
                </c:pt>
                <c:pt idx="114">
                  <c:v>107000</c:v>
                </c:pt>
                <c:pt idx="115">
                  <c:v>108000</c:v>
                </c:pt>
                <c:pt idx="116">
                  <c:v>109000</c:v>
                </c:pt>
                <c:pt idx="117">
                  <c:v>110000</c:v>
                </c:pt>
                <c:pt idx="118">
                  <c:v>111000</c:v>
                </c:pt>
                <c:pt idx="119">
                  <c:v>112000</c:v>
                </c:pt>
                <c:pt idx="120">
                  <c:v>113000</c:v>
                </c:pt>
                <c:pt idx="121">
                  <c:v>114000</c:v>
                </c:pt>
                <c:pt idx="122">
                  <c:v>115000</c:v>
                </c:pt>
                <c:pt idx="123">
                  <c:v>116000</c:v>
                </c:pt>
                <c:pt idx="124">
                  <c:v>117000</c:v>
                </c:pt>
                <c:pt idx="125">
                  <c:v>118000</c:v>
                </c:pt>
                <c:pt idx="126">
                  <c:v>119000</c:v>
                </c:pt>
              </c:numCache>
            </c:numRef>
          </c:xVal>
          <c:yVal>
            <c:numRef>
              <c:f>'17-5-1984'!$G$41:$G$167</c:f>
              <c:numCache>
                <c:formatCode>#,#00</c:formatCode>
                <c:ptCount val="127"/>
                <c:pt idx="0">
                  <c:v>29</c:v>
                </c:pt>
                <c:pt idx="1">
                  <c:v>28.487942219321706</c:v>
                </c:pt>
                <c:pt idx="2">
                  <c:v>27.838455919974116</c:v>
                </c:pt>
                <c:pt idx="3">
                  <c:v>27.0176413616494</c:v>
                </c:pt>
                <c:pt idx="4">
                  <c:v>25.985230513177964</c:v>
                </c:pt>
                <c:pt idx="5">
                  <c:v>24.694813630097798</c:v>
                </c:pt>
                <c:pt idx="6">
                  <c:v>23.095359385702164</c:v>
                </c:pt>
                <c:pt idx="7">
                  <c:v>21.135087321396266</c:v>
                </c:pt>
                <c:pt idx="8">
                  <c:v>18.769374167924997</c:v>
                </c:pt>
                <c:pt idx="9">
                  <c:v>16.220274825724456</c:v>
                </c:pt>
                <c:pt idx="10">
                  <c:v>13.748204979672252</c:v>
                </c:pt>
                <c:pt idx="11">
                  <c:v>11.381349673723573</c:v>
                </c:pt>
                <c:pt idx="12">
                  <c:v>9.1505709956220294</c:v>
                </c:pt>
                <c:pt idx="13">
                  <c:v>7.0890625665544764</c:v>
                </c:pt>
                <c:pt idx="14">
                  <c:v>5.2316913835667762</c:v>
                </c:pt>
                <c:pt idx="15">
                  <c:v>3.6138617004303351</c:v>
                </c:pt>
                <c:pt idx="16">
                  <c:v>2.2696290637861161</c:v>
                </c:pt>
                <c:pt idx="17">
                  <c:v>1.2285813403816335</c:v>
                </c:pt>
                <c:pt idx="18">
                  <c:v>0.51051877391147782</c:v>
                </c:pt>
                <c:pt idx="19">
                  <c:v>0.11556197118864239</c:v>
                </c:pt>
                <c:pt idx="20">
                  <c:v>7.8800743961507478E-4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487936"/>
        <c:axId val="120489856"/>
      </c:scatterChart>
      <c:valAx>
        <c:axId val="120487936"/>
        <c:scaling>
          <c:orientation val="minMax"/>
          <c:max val="4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489856"/>
        <c:crosses val="autoZero"/>
        <c:crossBetween val="midCat"/>
      </c:valAx>
      <c:valAx>
        <c:axId val="12048985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48793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Maputo</a:t>
            </a:r>
            <a:r>
              <a:rPr lang="en-MY" baseline="0"/>
              <a:t> 19-4-1984 </a:t>
            </a:r>
            <a:r>
              <a:rPr lang="en-MY"/>
              <a:t>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'19-4-1984'!$F$5:$F$22</c:f>
              <c:numCache>
                <c:formatCode>General</c:formatCode>
                <c:ptCount val="18"/>
                <c:pt idx="0">
                  <c:v>5000</c:v>
                </c:pt>
                <c:pt idx="1">
                  <c:v>8000</c:v>
                </c:pt>
                <c:pt idx="2">
                  <c:v>13200</c:v>
                </c:pt>
                <c:pt idx="3">
                  <c:v>17200</c:v>
                </c:pt>
                <c:pt idx="4">
                  <c:v>19600</c:v>
                </c:pt>
                <c:pt idx="5">
                  <c:v>23000</c:v>
                </c:pt>
                <c:pt idx="6">
                  <c:v>25800</c:v>
                </c:pt>
                <c:pt idx="7">
                  <c:v>26200</c:v>
                </c:pt>
              </c:numCache>
            </c:numRef>
          </c:xVal>
          <c:yVal>
            <c:numRef>
              <c:f>'19-4-1984'!$G$5:$G$22</c:f>
              <c:numCache>
                <c:formatCode>0.00</c:formatCode>
                <c:ptCount val="18"/>
                <c:pt idx="0">
                  <c:v>27.5</c:v>
                </c:pt>
                <c:pt idx="1">
                  <c:v>26.153846153846153</c:v>
                </c:pt>
                <c:pt idx="2">
                  <c:v>17</c:v>
                </c:pt>
                <c:pt idx="3">
                  <c:v>10.576923076923077</c:v>
                </c:pt>
                <c:pt idx="4">
                  <c:v>6.5384615384615383</c:v>
                </c:pt>
                <c:pt idx="5" formatCode="General">
                  <c:v>1.7307692307692308</c:v>
                </c:pt>
                <c:pt idx="6">
                  <c:v>0.38461538461538464</c:v>
                </c:pt>
                <c:pt idx="7">
                  <c:v>3.8461538461538464E-2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'19-4-1984'!$H$5:$H$22</c:f>
              <c:numCache>
                <c:formatCode>General</c:formatCode>
                <c:ptCount val="18"/>
                <c:pt idx="0">
                  <c:v>8000</c:v>
                </c:pt>
                <c:pt idx="1">
                  <c:v>9800</c:v>
                </c:pt>
                <c:pt idx="2">
                  <c:v>13200</c:v>
                </c:pt>
              </c:numCache>
            </c:numRef>
          </c:xVal>
          <c:yVal>
            <c:numRef>
              <c:f>'19-4-1984'!$I$5:$I$22</c:f>
              <c:numCache>
                <c:formatCode>0.00</c:formatCode>
                <c:ptCount val="18"/>
                <c:pt idx="0">
                  <c:v>5</c:v>
                </c:pt>
                <c:pt idx="1">
                  <c:v>2.3076923076923079</c:v>
                </c:pt>
                <c:pt idx="2">
                  <c:v>0.38461538461538464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'19-4-1984'!$I$32:$I$167</c:f>
              <c:numCache>
                <c:formatCode>General</c:formatCode>
                <c:ptCount val="136"/>
                <c:pt idx="0">
                  <c:v>-12000</c:v>
                </c:pt>
                <c:pt idx="1">
                  <c:v>-2000</c:v>
                </c:pt>
                <c:pt idx="2">
                  <c:v>-1000</c:v>
                </c:pt>
                <c:pt idx="3">
                  <c:v>0</c:v>
                </c:pt>
                <c:pt idx="4">
                  <c:v>1000</c:v>
                </c:pt>
                <c:pt idx="5">
                  <c:v>2000</c:v>
                </c:pt>
                <c:pt idx="6">
                  <c:v>3000</c:v>
                </c:pt>
                <c:pt idx="7">
                  <c:v>4000</c:v>
                </c:pt>
                <c:pt idx="8">
                  <c:v>5000</c:v>
                </c:pt>
                <c:pt idx="9">
                  <c:v>6000</c:v>
                </c:pt>
                <c:pt idx="10">
                  <c:v>7000</c:v>
                </c:pt>
                <c:pt idx="11">
                  <c:v>8000</c:v>
                </c:pt>
                <c:pt idx="12">
                  <c:v>9000</c:v>
                </c:pt>
                <c:pt idx="13">
                  <c:v>10000</c:v>
                </c:pt>
                <c:pt idx="14">
                  <c:v>11000</c:v>
                </c:pt>
                <c:pt idx="15">
                  <c:v>12000</c:v>
                </c:pt>
                <c:pt idx="16">
                  <c:v>13000</c:v>
                </c:pt>
                <c:pt idx="17">
                  <c:v>14000</c:v>
                </c:pt>
                <c:pt idx="18">
                  <c:v>15000</c:v>
                </c:pt>
                <c:pt idx="19">
                  <c:v>16000</c:v>
                </c:pt>
                <c:pt idx="20">
                  <c:v>17000</c:v>
                </c:pt>
                <c:pt idx="21">
                  <c:v>18000</c:v>
                </c:pt>
                <c:pt idx="22">
                  <c:v>19000</c:v>
                </c:pt>
                <c:pt idx="23">
                  <c:v>20000</c:v>
                </c:pt>
                <c:pt idx="24">
                  <c:v>21000</c:v>
                </c:pt>
                <c:pt idx="25">
                  <c:v>22000</c:v>
                </c:pt>
                <c:pt idx="26">
                  <c:v>23000</c:v>
                </c:pt>
                <c:pt idx="27">
                  <c:v>24000</c:v>
                </c:pt>
                <c:pt idx="28">
                  <c:v>25000</c:v>
                </c:pt>
                <c:pt idx="29">
                  <c:v>26000</c:v>
                </c:pt>
                <c:pt idx="30">
                  <c:v>27000</c:v>
                </c:pt>
                <c:pt idx="31">
                  <c:v>28000</c:v>
                </c:pt>
                <c:pt idx="32">
                  <c:v>29000</c:v>
                </c:pt>
                <c:pt idx="33">
                  <c:v>30000</c:v>
                </c:pt>
                <c:pt idx="34">
                  <c:v>31000</c:v>
                </c:pt>
                <c:pt idx="35">
                  <c:v>32000</c:v>
                </c:pt>
                <c:pt idx="36">
                  <c:v>33000</c:v>
                </c:pt>
                <c:pt idx="37">
                  <c:v>34000</c:v>
                </c:pt>
                <c:pt idx="38">
                  <c:v>35000</c:v>
                </c:pt>
                <c:pt idx="39">
                  <c:v>36000</c:v>
                </c:pt>
                <c:pt idx="40">
                  <c:v>37000</c:v>
                </c:pt>
                <c:pt idx="41">
                  <c:v>38000</c:v>
                </c:pt>
                <c:pt idx="42">
                  <c:v>39000</c:v>
                </c:pt>
                <c:pt idx="43">
                  <c:v>40000</c:v>
                </c:pt>
                <c:pt idx="44">
                  <c:v>41000</c:v>
                </c:pt>
                <c:pt idx="45">
                  <c:v>42000</c:v>
                </c:pt>
                <c:pt idx="46">
                  <c:v>43000</c:v>
                </c:pt>
                <c:pt idx="47">
                  <c:v>44000</c:v>
                </c:pt>
                <c:pt idx="48">
                  <c:v>45000</c:v>
                </c:pt>
                <c:pt idx="49">
                  <c:v>46000</c:v>
                </c:pt>
                <c:pt idx="50">
                  <c:v>47000</c:v>
                </c:pt>
                <c:pt idx="51">
                  <c:v>48000</c:v>
                </c:pt>
                <c:pt idx="52">
                  <c:v>49000</c:v>
                </c:pt>
                <c:pt idx="53">
                  <c:v>50000</c:v>
                </c:pt>
                <c:pt idx="54">
                  <c:v>51000</c:v>
                </c:pt>
                <c:pt idx="55">
                  <c:v>52000</c:v>
                </c:pt>
                <c:pt idx="56">
                  <c:v>53000</c:v>
                </c:pt>
                <c:pt idx="57">
                  <c:v>54000</c:v>
                </c:pt>
                <c:pt idx="58">
                  <c:v>55000</c:v>
                </c:pt>
                <c:pt idx="59">
                  <c:v>56000</c:v>
                </c:pt>
                <c:pt idx="60">
                  <c:v>57000</c:v>
                </c:pt>
                <c:pt idx="61">
                  <c:v>58000</c:v>
                </c:pt>
                <c:pt idx="62">
                  <c:v>59000</c:v>
                </c:pt>
                <c:pt idx="63">
                  <c:v>60000</c:v>
                </c:pt>
                <c:pt idx="64">
                  <c:v>61000</c:v>
                </c:pt>
                <c:pt idx="65">
                  <c:v>62000</c:v>
                </c:pt>
                <c:pt idx="66">
                  <c:v>63000</c:v>
                </c:pt>
                <c:pt idx="67">
                  <c:v>64000</c:v>
                </c:pt>
                <c:pt idx="68">
                  <c:v>65000</c:v>
                </c:pt>
                <c:pt idx="69">
                  <c:v>66000</c:v>
                </c:pt>
                <c:pt idx="70">
                  <c:v>67000</c:v>
                </c:pt>
                <c:pt idx="71">
                  <c:v>68000</c:v>
                </c:pt>
                <c:pt idx="72">
                  <c:v>69000</c:v>
                </c:pt>
                <c:pt idx="73">
                  <c:v>70000</c:v>
                </c:pt>
                <c:pt idx="74">
                  <c:v>71000</c:v>
                </c:pt>
                <c:pt idx="75">
                  <c:v>72000</c:v>
                </c:pt>
                <c:pt idx="76">
                  <c:v>73000</c:v>
                </c:pt>
                <c:pt idx="77">
                  <c:v>74000</c:v>
                </c:pt>
                <c:pt idx="78">
                  <c:v>75000</c:v>
                </c:pt>
                <c:pt idx="79">
                  <c:v>76000</c:v>
                </c:pt>
                <c:pt idx="80">
                  <c:v>77000</c:v>
                </c:pt>
                <c:pt idx="81">
                  <c:v>78000</c:v>
                </c:pt>
                <c:pt idx="82">
                  <c:v>79000</c:v>
                </c:pt>
                <c:pt idx="83">
                  <c:v>80000</c:v>
                </c:pt>
                <c:pt idx="84">
                  <c:v>81000</c:v>
                </c:pt>
                <c:pt idx="85">
                  <c:v>82000</c:v>
                </c:pt>
                <c:pt idx="86">
                  <c:v>83000</c:v>
                </c:pt>
                <c:pt idx="87">
                  <c:v>84000</c:v>
                </c:pt>
                <c:pt idx="88">
                  <c:v>85000</c:v>
                </c:pt>
                <c:pt idx="89">
                  <c:v>86000</c:v>
                </c:pt>
                <c:pt idx="90">
                  <c:v>87000</c:v>
                </c:pt>
                <c:pt idx="91">
                  <c:v>88000</c:v>
                </c:pt>
                <c:pt idx="92">
                  <c:v>89000</c:v>
                </c:pt>
                <c:pt idx="93">
                  <c:v>90000</c:v>
                </c:pt>
                <c:pt idx="94">
                  <c:v>91000</c:v>
                </c:pt>
                <c:pt idx="95">
                  <c:v>92000</c:v>
                </c:pt>
                <c:pt idx="96">
                  <c:v>93000</c:v>
                </c:pt>
                <c:pt idx="97">
                  <c:v>94000</c:v>
                </c:pt>
                <c:pt idx="98">
                  <c:v>95000</c:v>
                </c:pt>
                <c:pt idx="99">
                  <c:v>96000</c:v>
                </c:pt>
                <c:pt idx="100">
                  <c:v>97000</c:v>
                </c:pt>
                <c:pt idx="101">
                  <c:v>98000</c:v>
                </c:pt>
                <c:pt idx="102">
                  <c:v>99000</c:v>
                </c:pt>
                <c:pt idx="103">
                  <c:v>100000</c:v>
                </c:pt>
                <c:pt idx="104">
                  <c:v>101000</c:v>
                </c:pt>
                <c:pt idx="105">
                  <c:v>102000</c:v>
                </c:pt>
                <c:pt idx="106">
                  <c:v>103000</c:v>
                </c:pt>
                <c:pt idx="107">
                  <c:v>104000</c:v>
                </c:pt>
                <c:pt idx="108">
                  <c:v>105000</c:v>
                </c:pt>
                <c:pt idx="109">
                  <c:v>106000</c:v>
                </c:pt>
                <c:pt idx="110">
                  <c:v>107000</c:v>
                </c:pt>
                <c:pt idx="111">
                  <c:v>108000</c:v>
                </c:pt>
                <c:pt idx="112">
                  <c:v>109000</c:v>
                </c:pt>
                <c:pt idx="113">
                  <c:v>110000</c:v>
                </c:pt>
                <c:pt idx="114">
                  <c:v>111000</c:v>
                </c:pt>
                <c:pt idx="115">
                  <c:v>112000</c:v>
                </c:pt>
                <c:pt idx="116">
                  <c:v>113000</c:v>
                </c:pt>
                <c:pt idx="117">
                  <c:v>114000</c:v>
                </c:pt>
                <c:pt idx="118">
                  <c:v>115000</c:v>
                </c:pt>
                <c:pt idx="119">
                  <c:v>116000</c:v>
                </c:pt>
                <c:pt idx="120">
                  <c:v>117000</c:v>
                </c:pt>
                <c:pt idx="121">
                  <c:v>118000</c:v>
                </c:pt>
                <c:pt idx="122">
                  <c:v>119000</c:v>
                </c:pt>
                <c:pt idx="123">
                  <c:v>120000</c:v>
                </c:pt>
                <c:pt idx="124">
                  <c:v>121000</c:v>
                </c:pt>
                <c:pt idx="125">
                  <c:v>122000</c:v>
                </c:pt>
                <c:pt idx="126">
                  <c:v>123000</c:v>
                </c:pt>
                <c:pt idx="127">
                  <c:v>124000</c:v>
                </c:pt>
                <c:pt idx="128">
                  <c:v>125000</c:v>
                </c:pt>
                <c:pt idx="129">
                  <c:v>126000</c:v>
                </c:pt>
                <c:pt idx="130">
                  <c:v>127000</c:v>
                </c:pt>
                <c:pt idx="131">
                  <c:v>128000</c:v>
                </c:pt>
                <c:pt idx="132">
                  <c:v>129000</c:v>
                </c:pt>
                <c:pt idx="133">
                  <c:v>130000</c:v>
                </c:pt>
                <c:pt idx="134">
                  <c:v>131000</c:v>
                </c:pt>
                <c:pt idx="135">
                  <c:v>132000</c:v>
                </c:pt>
              </c:numCache>
            </c:numRef>
          </c:xVal>
          <c:yVal>
            <c:numRef>
              <c:f>'19-4-1984'!$G$32:$G$167</c:f>
              <c:numCache>
                <c:formatCode>#,#00</c:formatCode>
                <c:ptCount val="136"/>
                <c:pt idx="0">
                  <c:v>28.690466270190772</c:v>
                </c:pt>
                <c:pt idx="1">
                  <c:v>28.474719102094816</c:v>
                </c:pt>
                <c:pt idx="2">
                  <c:v>28.408159501596149</c:v>
                </c:pt>
                <c:pt idx="3">
                  <c:v>28.322832290501463</c:v>
                </c:pt>
                <c:pt idx="4">
                  <c:v>28.213495731459833</c:v>
                </c:pt>
                <c:pt idx="5">
                  <c:v>28.073476713544199</c:v>
                </c:pt>
                <c:pt idx="6">
                  <c:v>27.894301277174602</c:v>
                </c:pt>
                <c:pt idx="7">
                  <c:v>27.665244053120539</c:v>
                </c:pt>
                <c:pt idx="8">
                  <c:v>27.372788841510747</c:v>
                </c:pt>
                <c:pt idx="9">
                  <c:v>27</c:v>
                </c:pt>
                <c:pt idx="10">
                  <c:v>26.525819850566748</c:v>
                </c:pt>
                <c:pt idx="11">
                  <c:v>25.924336816736709</c:v>
                </c:pt>
                <c:pt idx="12">
                  <c:v>25.164121947275614</c:v>
                </c:pt>
                <c:pt idx="13">
                  <c:v>24.207822830156989</c:v>
                </c:pt>
                <c:pt idx="14">
                  <c:v>23.012356527720492</c:v>
                </c:pt>
                <c:pt idx="15">
                  <c:v>21.53029040766484</c:v>
                </c:pt>
                <c:pt idx="16">
                  <c:v>19.713386243555174</c:v>
                </c:pt>
                <c:pt idx="17">
                  <c:v>17.519858158537772</c:v>
                </c:pt>
                <c:pt idx="18">
                  <c:v>15.155086592671305</c:v>
                </c:pt>
                <c:pt idx="19">
                  <c:v>12.860317042640865</c:v>
                </c:pt>
                <c:pt idx="20">
                  <c:v>10.661519437694912</c:v>
                </c:pt>
                <c:pt idx="21">
                  <c:v>8.5871551208395882</c:v>
                </c:pt>
                <c:pt idx="22">
                  <c:v>6.6678694615328675</c:v>
                </c:pt>
                <c:pt idx="23">
                  <c:v>4.9359013793158404</c:v>
                </c:pt>
                <c:pt idx="24">
                  <c:v>3.4240605066454606</c:v>
                </c:pt>
                <c:pt idx="25">
                  <c:v>2.1640273286633849</c:v>
                </c:pt>
                <c:pt idx="26">
                  <c:v>1.1835437430061491</c:v>
                </c:pt>
                <c:pt idx="27">
                  <c:v>0.5016345140845041</c:v>
                </c:pt>
                <c:pt idx="28">
                  <c:v>0.11978444945533955</c:v>
                </c:pt>
                <c:pt idx="29">
                  <c:v>1.5737393427752561E-3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'19-4-1984'!$A$36:$A$167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'19-4-1984'!$G$36:$G$167</c:f>
              <c:numCache>
                <c:formatCode>#,#00</c:formatCode>
                <c:ptCount val="132"/>
                <c:pt idx="0">
                  <c:v>28.213495731459833</c:v>
                </c:pt>
                <c:pt idx="1">
                  <c:v>28.073476713544199</c:v>
                </c:pt>
                <c:pt idx="2">
                  <c:v>27.894301277174602</c:v>
                </c:pt>
                <c:pt idx="3">
                  <c:v>27.665244053120539</c:v>
                </c:pt>
                <c:pt idx="4">
                  <c:v>27.372788841510747</c:v>
                </c:pt>
                <c:pt idx="5">
                  <c:v>27</c:v>
                </c:pt>
                <c:pt idx="6">
                  <c:v>26.525819850566748</c:v>
                </c:pt>
                <c:pt idx="7">
                  <c:v>25.924336816736709</c:v>
                </c:pt>
                <c:pt idx="8">
                  <c:v>25.164121947275614</c:v>
                </c:pt>
                <c:pt idx="9">
                  <c:v>24.207822830156989</c:v>
                </c:pt>
                <c:pt idx="10">
                  <c:v>23.012356527720492</c:v>
                </c:pt>
                <c:pt idx="11">
                  <c:v>21.53029040766484</c:v>
                </c:pt>
                <c:pt idx="12">
                  <c:v>19.713386243555174</c:v>
                </c:pt>
                <c:pt idx="13">
                  <c:v>17.519858158537772</c:v>
                </c:pt>
                <c:pt idx="14">
                  <c:v>15.155086592671305</c:v>
                </c:pt>
                <c:pt idx="15">
                  <c:v>12.860317042640865</c:v>
                </c:pt>
                <c:pt idx="16">
                  <c:v>10.661519437694912</c:v>
                </c:pt>
                <c:pt idx="17">
                  <c:v>8.5871551208395882</c:v>
                </c:pt>
                <c:pt idx="18">
                  <c:v>6.6678694615328675</c:v>
                </c:pt>
                <c:pt idx="19">
                  <c:v>4.9359013793158404</c:v>
                </c:pt>
                <c:pt idx="20">
                  <c:v>3.4240605066454606</c:v>
                </c:pt>
                <c:pt idx="21">
                  <c:v>2.1640273286633849</c:v>
                </c:pt>
                <c:pt idx="22">
                  <c:v>1.1835437430061491</c:v>
                </c:pt>
                <c:pt idx="23">
                  <c:v>0.5016345140845041</c:v>
                </c:pt>
                <c:pt idx="24">
                  <c:v>0.11978444945533955</c:v>
                </c:pt>
                <c:pt idx="25">
                  <c:v>1.5737393427752561E-3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'19-4-1984'!$H$41:$H$167</c:f>
              <c:numCache>
                <c:formatCode>General</c:formatCode>
                <c:ptCount val="127"/>
                <c:pt idx="0">
                  <c:v>-6000</c:v>
                </c:pt>
                <c:pt idx="1">
                  <c:v>-5000</c:v>
                </c:pt>
                <c:pt idx="2">
                  <c:v>-4000</c:v>
                </c:pt>
                <c:pt idx="3">
                  <c:v>-3000</c:v>
                </c:pt>
                <c:pt idx="4">
                  <c:v>-2000</c:v>
                </c:pt>
                <c:pt idx="5">
                  <c:v>-1000</c:v>
                </c:pt>
                <c:pt idx="6">
                  <c:v>0</c:v>
                </c:pt>
                <c:pt idx="7">
                  <c:v>1000</c:v>
                </c:pt>
                <c:pt idx="8">
                  <c:v>2000</c:v>
                </c:pt>
                <c:pt idx="9">
                  <c:v>3000</c:v>
                </c:pt>
                <c:pt idx="10">
                  <c:v>4000</c:v>
                </c:pt>
                <c:pt idx="11">
                  <c:v>5000</c:v>
                </c:pt>
                <c:pt idx="12">
                  <c:v>6000</c:v>
                </c:pt>
                <c:pt idx="13">
                  <c:v>7000</c:v>
                </c:pt>
                <c:pt idx="14">
                  <c:v>8000</c:v>
                </c:pt>
                <c:pt idx="15">
                  <c:v>9000</c:v>
                </c:pt>
                <c:pt idx="16">
                  <c:v>10000</c:v>
                </c:pt>
                <c:pt idx="17">
                  <c:v>11000</c:v>
                </c:pt>
                <c:pt idx="18">
                  <c:v>12000</c:v>
                </c:pt>
                <c:pt idx="19">
                  <c:v>13000</c:v>
                </c:pt>
                <c:pt idx="20">
                  <c:v>14000</c:v>
                </c:pt>
                <c:pt idx="21">
                  <c:v>15000</c:v>
                </c:pt>
                <c:pt idx="22">
                  <c:v>16000</c:v>
                </c:pt>
                <c:pt idx="23">
                  <c:v>17000</c:v>
                </c:pt>
                <c:pt idx="24">
                  <c:v>18000</c:v>
                </c:pt>
                <c:pt idx="25">
                  <c:v>19000</c:v>
                </c:pt>
                <c:pt idx="26">
                  <c:v>20000</c:v>
                </c:pt>
                <c:pt idx="27">
                  <c:v>21000</c:v>
                </c:pt>
                <c:pt idx="28">
                  <c:v>22000</c:v>
                </c:pt>
                <c:pt idx="29">
                  <c:v>23000</c:v>
                </c:pt>
                <c:pt idx="30">
                  <c:v>24000</c:v>
                </c:pt>
                <c:pt idx="31">
                  <c:v>25000</c:v>
                </c:pt>
                <c:pt idx="32">
                  <c:v>26000</c:v>
                </c:pt>
                <c:pt idx="33">
                  <c:v>27000</c:v>
                </c:pt>
                <c:pt idx="34">
                  <c:v>28000</c:v>
                </c:pt>
                <c:pt idx="35">
                  <c:v>29000</c:v>
                </c:pt>
                <c:pt idx="36">
                  <c:v>30000</c:v>
                </c:pt>
                <c:pt idx="37">
                  <c:v>31000</c:v>
                </c:pt>
                <c:pt idx="38">
                  <c:v>32000</c:v>
                </c:pt>
                <c:pt idx="39">
                  <c:v>33000</c:v>
                </c:pt>
                <c:pt idx="40">
                  <c:v>34000</c:v>
                </c:pt>
                <c:pt idx="41">
                  <c:v>35000</c:v>
                </c:pt>
                <c:pt idx="42">
                  <c:v>36000</c:v>
                </c:pt>
                <c:pt idx="43">
                  <c:v>37000</c:v>
                </c:pt>
                <c:pt idx="44">
                  <c:v>38000</c:v>
                </c:pt>
                <c:pt idx="45">
                  <c:v>39000</c:v>
                </c:pt>
                <c:pt idx="46">
                  <c:v>40000</c:v>
                </c:pt>
                <c:pt idx="47">
                  <c:v>41000</c:v>
                </c:pt>
                <c:pt idx="48">
                  <c:v>42000</c:v>
                </c:pt>
                <c:pt idx="49">
                  <c:v>43000</c:v>
                </c:pt>
                <c:pt idx="50">
                  <c:v>44000</c:v>
                </c:pt>
                <c:pt idx="51">
                  <c:v>45000</c:v>
                </c:pt>
                <c:pt idx="52">
                  <c:v>46000</c:v>
                </c:pt>
                <c:pt idx="53">
                  <c:v>47000</c:v>
                </c:pt>
                <c:pt idx="54">
                  <c:v>48000</c:v>
                </c:pt>
                <c:pt idx="55">
                  <c:v>49000</c:v>
                </c:pt>
                <c:pt idx="56">
                  <c:v>50000</c:v>
                </c:pt>
                <c:pt idx="57">
                  <c:v>51000</c:v>
                </c:pt>
                <c:pt idx="58">
                  <c:v>52000</c:v>
                </c:pt>
                <c:pt idx="59">
                  <c:v>53000</c:v>
                </c:pt>
                <c:pt idx="60">
                  <c:v>54000</c:v>
                </c:pt>
                <c:pt idx="61">
                  <c:v>55000</c:v>
                </c:pt>
                <c:pt idx="62">
                  <c:v>56000</c:v>
                </c:pt>
                <c:pt idx="63">
                  <c:v>57000</c:v>
                </c:pt>
                <c:pt idx="64">
                  <c:v>58000</c:v>
                </c:pt>
                <c:pt idx="65">
                  <c:v>59000</c:v>
                </c:pt>
                <c:pt idx="66">
                  <c:v>60000</c:v>
                </c:pt>
                <c:pt idx="67">
                  <c:v>61000</c:v>
                </c:pt>
                <c:pt idx="68">
                  <c:v>62000</c:v>
                </c:pt>
                <c:pt idx="69">
                  <c:v>63000</c:v>
                </c:pt>
                <c:pt idx="70">
                  <c:v>64000</c:v>
                </c:pt>
                <c:pt idx="71">
                  <c:v>65000</c:v>
                </c:pt>
                <c:pt idx="72">
                  <c:v>66000</c:v>
                </c:pt>
                <c:pt idx="73">
                  <c:v>67000</c:v>
                </c:pt>
                <c:pt idx="74">
                  <c:v>68000</c:v>
                </c:pt>
                <c:pt idx="75">
                  <c:v>69000</c:v>
                </c:pt>
                <c:pt idx="76">
                  <c:v>70000</c:v>
                </c:pt>
                <c:pt idx="77">
                  <c:v>71000</c:v>
                </c:pt>
                <c:pt idx="78">
                  <c:v>72000</c:v>
                </c:pt>
                <c:pt idx="79">
                  <c:v>73000</c:v>
                </c:pt>
                <c:pt idx="80">
                  <c:v>74000</c:v>
                </c:pt>
                <c:pt idx="81">
                  <c:v>75000</c:v>
                </c:pt>
                <c:pt idx="82">
                  <c:v>76000</c:v>
                </c:pt>
                <c:pt idx="83">
                  <c:v>77000</c:v>
                </c:pt>
                <c:pt idx="84">
                  <c:v>78000</c:v>
                </c:pt>
                <c:pt idx="85">
                  <c:v>79000</c:v>
                </c:pt>
                <c:pt idx="86">
                  <c:v>80000</c:v>
                </c:pt>
                <c:pt idx="87">
                  <c:v>81000</c:v>
                </c:pt>
                <c:pt idx="88">
                  <c:v>82000</c:v>
                </c:pt>
                <c:pt idx="89">
                  <c:v>83000</c:v>
                </c:pt>
                <c:pt idx="90">
                  <c:v>84000</c:v>
                </c:pt>
                <c:pt idx="91">
                  <c:v>85000</c:v>
                </c:pt>
                <c:pt idx="92">
                  <c:v>86000</c:v>
                </c:pt>
                <c:pt idx="93">
                  <c:v>87000</c:v>
                </c:pt>
                <c:pt idx="94">
                  <c:v>88000</c:v>
                </c:pt>
                <c:pt idx="95">
                  <c:v>89000</c:v>
                </c:pt>
                <c:pt idx="96">
                  <c:v>90000</c:v>
                </c:pt>
                <c:pt idx="97">
                  <c:v>91000</c:v>
                </c:pt>
                <c:pt idx="98">
                  <c:v>92000</c:v>
                </c:pt>
                <c:pt idx="99">
                  <c:v>93000</c:v>
                </c:pt>
                <c:pt idx="100">
                  <c:v>94000</c:v>
                </c:pt>
                <c:pt idx="101">
                  <c:v>95000</c:v>
                </c:pt>
                <c:pt idx="102">
                  <c:v>96000</c:v>
                </c:pt>
                <c:pt idx="103">
                  <c:v>97000</c:v>
                </c:pt>
                <c:pt idx="104">
                  <c:v>98000</c:v>
                </c:pt>
                <c:pt idx="105">
                  <c:v>99000</c:v>
                </c:pt>
                <c:pt idx="106">
                  <c:v>100000</c:v>
                </c:pt>
                <c:pt idx="107">
                  <c:v>101000</c:v>
                </c:pt>
                <c:pt idx="108">
                  <c:v>102000</c:v>
                </c:pt>
                <c:pt idx="109">
                  <c:v>103000</c:v>
                </c:pt>
                <c:pt idx="110">
                  <c:v>104000</c:v>
                </c:pt>
                <c:pt idx="111">
                  <c:v>105000</c:v>
                </c:pt>
                <c:pt idx="112">
                  <c:v>106000</c:v>
                </c:pt>
                <c:pt idx="113">
                  <c:v>107000</c:v>
                </c:pt>
                <c:pt idx="114">
                  <c:v>108000</c:v>
                </c:pt>
                <c:pt idx="115">
                  <c:v>109000</c:v>
                </c:pt>
                <c:pt idx="116">
                  <c:v>110000</c:v>
                </c:pt>
                <c:pt idx="117">
                  <c:v>111000</c:v>
                </c:pt>
                <c:pt idx="118">
                  <c:v>112000</c:v>
                </c:pt>
                <c:pt idx="119">
                  <c:v>113000</c:v>
                </c:pt>
                <c:pt idx="120">
                  <c:v>114000</c:v>
                </c:pt>
                <c:pt idx="121">
                  <c:v>115000</c:v>
                </c:pt>
                <c:pt idx="122">
                  <c:v>116000</c:v>
                </c:pt>
                <c:pt idx="123">
                  <c:v>117000</c:v>
                </c:pt>
                <c:pt idx="124">
                  <c:v>118000</c:v>
                </c:pt>
                <c:pt idx="125">
                  <c:v>119000</c:v>
                </c:pt>
                <c:pt idx="126">
                  <c:v>120000</c:v>
                </c:pt>
              </c:numCache>
            </c:numRef>
          </c:xVal>
          <c:yVal>
            <c:numRef>
              <c:f>'19-4-1984'!$G$41:$G$167</c:f>
              <c:numCache>
                <c:formatCode>#,#00</c:formatCode>
                <c:ptCount val="127"/>
                <c:pt idx="0">
                  <c:v>27</c:v>
                </c:pt>
                <c:pt idx="1">
                  <c:v>26.525819850566748</c:v>
                </c:pt>
                <c:pt idx="2">
                  <c:v>25.924336816736709</c:v>
                </c:pt>
                <c:pt idx="3">
                  <c:v>25.164121947275614</c:v>
                </c:pt>
                <c:pt idx="4">
                  <c:v>24.207822830156989</c:v>
                </c:pt>
                <c:pt idx="5">
                  <c:v>23.012356527720492</c:v>
                </c:pt>
                <c:pt idx="6">
                  <c:v>21.53029040766484</c:v>
                </c:pt>
                <c:pt idx="7">
                  <c:v>19.713386243555174</c:v>
                </c:pt>
                <c:pt idx="8">
                  <c:v>17.519858158537772</c:v>
                </c:pt>
                <c:pt idx="9">
                  <c:v>15.155086592671305</c:v>
                </c:pt>
                <c:pt idx="10">
                  <c:v>12.860317042640865</c:v>
                </c:pt>
                <c:pt idx="11">
                  <c:v>10.661519437694912</c:v>
                </c:pt>
                <c:pt idx="12">
                  <c:v>8.5871551208395882</c:v>
                </c:pt>
                <c:pt idx="13">
                  <c:v>6.6678694615328675</c:v>
                </c:pt>
                <c:pt idx="14">
                  <c:v>4.9359013793158404</c:v>
                </c:pt>
                <c:pt idx="15">
                  <c:v>3.4240605066454606</c:v>
                </c:pt>
                <c:pt idx="16">
                  <c:v>2.1640273286633849</c:v>
                </c:pt>
                <c:pt idx="17">
                  <c:v>1.1835437430061491</c:v>
                </c:pt>
                <c:pt idx="18">
                  <c:v>0.5016345140845041</c:v>
                </c:pt>
                <c:pt idx="19">
                  <c:v>0.11978444945533955</c:v>
                </c:pt>
                <c:pt idx="20">
                  <c:v>1.5737393427752561E-3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12960"/>
        <c:axId val="120314880"/>
      </c:scatterChart>
      <c:valAx>
        <c:axId val="120312960"/>
        <c:scaling>
          <c:orientation val="minMax"/>
          <c:max val="4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14880"/>
        <c:crosses val="autoZero"/>
        <c:crossBetween val="midCat"/>
      </c:valAx>
      <c:valAx>
        <c:axId val="1203148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1296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Maputo</a:t>
            </a:r>
            <a:r>
              <a:rPr lang="en-MY" baseline="0"/>
              <a:t> 28-4-1982 </a:t>
            </a:r>
            <a:r>
              <a:rPr lang="en-MY"/>
              <a:t>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'28-4-1982'!$F$5:$F$22</c:f>
              <c:numCache>
                <c:formatCode>General</c:formatCode>
                <c:ptCount val="18"/>
                <c:pt idx="0">
                  <c:v>0</c:v>
                </c:pt>
                <c:pt idx="1">
                  <c:v>8000</c:v>
                </c:pt>
                <c:pt idx="2">
                  <c:v>12000</c:v>
                </c:pt>
                <c:pt idx="3">
                  <c:v>19000</c:v>
                </c:pt>
                <c:pt idx="4">
                  <c:v>23000</c:v>
                </c:pt>
                <c:pt idx="5">
                  <c:v>28000</c:v>
                </c:pt>
                <c:pt idx="6">
                  <c:v>31200</c:v>
                </c:pt>
              </c:numCache>
            </c:numRef>
          </c:xVal>
          <c:yVal>
            <c:numRef>
              <c:f>'28-4-1982'!$G$5:$G$22</c:f>
              <c:numCache>
                <c:formatCode>0.00</c:formatCode>
                <c:ptCount val="18"/>
                <c:pt idx="0">
                  <c:v>35</c:v>
                </c:pt>
                <c:pt idx="1">
                  <c:v>33.4</c:v>
                </c:pt>
                <c:pt idx="2">
                  <c:v>28</c:v>
                </c:pt>
                <c:pt idx="3">
                  <c:v>14.8</c:v>
                </c:pt>
                <c:pt idx="4">
                  <c:v>4.4000000000000004</c:v>
                </c:pt>
                <c:pt idx="5">
                  <c:v>1.4</c:v>
                </c:pt>
                <c:pt idx="6">
                  <c:v>0.7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'28-4-1982'!$H$5:$H$22</c:f>
              <c:numCache>
                <c:formatCode>General</c:formatCode>
                <c:ptCount val="18"/>
                <c:pt idx="0">
                  <c:v>1800</c:v>
                </c:pt>
                <c:pt idx="1">
                  <c:v>8000</c:v>
                </c:pt>
                <c:pt idx="2">
                  <c:v>23000</c:v>
                </c:pt>
              </c:numCache>
            </c:numRef>
          </c:xVal>
          <c:yVal>
            <c:numRef>
              <c:f>'28-4-1982'!$I$5:$I$22</c:f>
              <c:numCache>
                <c:formatCode>0.00</c:formatCode>
                <c:ptCount val="18"/>
                <c:pt idx="0">
                  <c:v>22</c:v>
                </c:pt>
                <c:pt idx="1">
                  <c:v>7.8000000000000007</c:v>
                </c:pt>
                <c:pt idx="2">
                  <c:v>0.4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'28-4-1982'!$I$32:$I$167</c:f>
              <c:numCache>
                <c:formatCode>General</c:formatCode>
                <c:ptCount val="136"/>
                <c:pt idx="0">
                  <c:v>-11500</c:v>
                </c:pt>
                <c:pt idx="1">
                  <c:v>-1500</c:v>
                </c:pt>
                <c:pt idx="2">
                  <c:v>-500</c:v>
                </c:pt>
                <c:pt idx="3">
                  <c:v>500</c:v>
                </c:pt>
                <c:pt idx="4">
                  <c:v>1500</c:v>
                </c:pt>
                <c:pt idx="5">
                  <c:v>2500</c:v>
                </c:pt>
                <c:pt idx="6">
                  <c:v>3500</c:v>
                </c:pt>
                <c:pt idx="7">
                  <c:v>4500</c:v>
                </c:pt>
                <c:pt idx="8">
                  <c:v>5500</c:v>
                </c:pt>
                <c:pt idx="9">
                  <c:v>6500</c:v>
                </c:pt>
                <c:pt idx="10">
                  <c:v>7500</c:v>
                </c:pt>
                <c:pt idx="11">
                  <c:v>8500</c:v>
                </c:pt>
                <c:pt idx="12">
                  <c:v>9500</c:v>
                </c:pt>
                <c:pt idx="13">
                  <c:v>10500</c:v>
                </c:pt>
                <c:pt idx="14">
                  <c:v>11500</c:v>
                </c:pt>
                <c:pt idx="15">
                  <c:v>12500</c:v>
                </c:pt>
                <c:pt idx="16">
                  <c:v>13500</c:v>
                </c:pt>
                <c:pt idx="17">
                  <c:v>14500</c:v>
                </c:pt>
                <c:pt idx="18">
                  <c:v>15500</c:v>
                </c:pt>
                <c:pt idx="19">
                  <c:v>16500</c:v>
                </c:pt>
                <c:pt idx="20">
                  <c:v>17500</c:v>
                </c:pt>
                <c:pt idx="21">
                  <c:v>18500</c:v>
                </c:pt>
                <c:pt idx="22">
                  <c:v>19500</c:v>
                </c:pt>
                <c:pt idx="23">
                  <c:v>20500</c:v>
                </c:pt>
                <c:pt idx="24">
                  <c:v>21500</c:v>
                </c:pt>
                <c:pt idx="25">
                  <c:v>22500</c:v>
                </c:pt>
                <c:pt idx="26">
                  <c:v>23500</c:v>
                </c:pt>
                <c:pt idx="27">
                  <c:v>24500</c:v>
                </c:pt>
                <c:pt idx="28">
                  <c:v>25500</c:v>
                </c:pt>
                <c:pt idx="29">
                  <c:v>26500</c:v>
                </c:pt>
                <c:pt idx="30">
                  <c:v>27500</c:v>
                </c:pt>
                <c:pt idx="31">
                  <c:v>28500</c:v>
                </c:pt>
                <c:pt idx="32">
                  <c:v>29500</c:v>
                </c:pt>
                <c:pt idx="33">
                  <c:v>30500</c:v>
                </c:pt>
                <c:pt idx="34">
                  <c:v>31500</c:v>
                </c:pt>
                <c:pt idx="35">
                  <c:v>32500</c:v>
                </c:pt>
                <c:pt idx="36">
                  <c:v>33500</c:v>
                </c:pt>
                <c:pt idx="37">
                  <c:v>34500</c:v>
                </c:pt>
                <c:pt idx="38">
                  <c:v>35500</c:v>
                </c:pt>
                <c:pt idx="39">
                  <c:v>36500</c:v>
                </c:pt>
                <c:pt idx="40">
                  <c:v>37500</c:v>
                </c:pt>
                <c:pt idx="41">
                  <c:v>38500</c:v>
                </c:pt>
                <c:pt idx="42">
                  <c:v>39500</c:v>
                </c:pt>
                <c:pt idx="43">
                  <c:v>40500</c:v>
                </c:pt>
                <c:pt idx="44">
                  <c:v>41500</c:v>
                </c:pt>
                <c:pt idx="45">
                  <c:v>42500</c:v>
                </c:pt>
                <c:pt idx="46">
                  <c:v>43500</c:v>
                </c:pt>
                <c:pt idx="47">
                  <c:v>44500</c:v>
                </c:pt>
                <c:pt idx="48">
                  <c:v>45500</c:v>
                </c:pt>
                <c:pt idx="49">
                  <c:v>46500</c:v>
                </c:pt>
                <c:pt idx="50">
                  <c:v>47500</c:v>
                </c:pt>
                <c:pt idx="51">
                  <c:v>48500</c:v>
                </c:pt>
                <c:pt idx="52">
                  <c:v>49500</c:v>
                </c:pt>
                <c:pt idx="53">
                  <c:v>50500</c:v>
                </c:pt>
                <c:pt idx="54">
                  <c:v>51500</c:v>
                </c:pt>
                <c:pt idx="55">
                  <c:v>52500</c:v>
                </c:pt>
                <c:pt idx="56">
                  <c:v>53500</c:v>
                </c:pt>
                <c:pt idx="57">
                  <c:v>54500</c:v>
                </c:pt>
                <c:pt idx="58">
                  <c:v>55500</c:v>
                </c:pt>
                <c:pt idx="59">
                  <c:v>56500</c:v>
                </c:pt>
                <c:pt idx="60">
                  <c:v>57500</c:v>
                </c:pt>
                <c:pt idx="61">
                  <c:v>58500</c:v>
                </c:pt>
                <c:pt idx="62">
                  <c:v>59500</c:v>
                </c:pt>
                <c:pt idx="63">
                  <c:v>60500</c:v>
                </c:pt>
                <c:pt idx="64">
                  <c:v>61500</c:v>
                </c:pt>
                <c:pt idx="65">
                  <c:v>62500</c:v>
                </c:pt>
                <c:pt idx="66">
                  <c:v>63500</c:v>
                </c:pt>
                <c:pt idx="67">
                  <c:v>64500</c:v>
                </c:pt>
                <c:pt idx="68">
                  <c:v>65500</c:v>
                </c:pt>
                <c:pt idx="69">
                  <c:v>66500</c:v>
                </c:pt>
                <c:pt idx="70">
                  <c:v>67500</c:v>
                </c:pt>
                <c:pt idx="71">
                  <c:v>68500</c:v>
                </c:pt>
                <c:pt idx="72">
                  <c:v>69500</c:v>
                </c:pt>
                <c:pt idx="73">
                  <c:v>70500</c:v>
                </c:pt>
                <c:pt idx="74">
                  <c:v>71500</c:v>
                </c:pt>
                <c:pt idx="75">
                  <c:v>72500</c:v>
                </c:pt>
                <c:pt idx="76">
                  <c:v>73500</c:v>
                </c:pt>
                <c:pt idx="77">
                  <c:v>74500</c:v>
                </c:pt>
                <c:pt idx="78">
                  <c:v>75500</c:v>
                </c:pt>
                <c:pt idx="79">
                  <c:v>76500</c:v>
                </c:pt>
                <c:pt idx="80">
                  <c:v>77500</c:v>
                </c:pt>
                <c:pt idx="81">
                  <c:v>78500</c:v>
                </c:pt>
                <c:pt idx="82">
                  <c:v>79500</c:v>
                </c:pt>
                <c:pt idx="83">
                  <c:v>80500</c:v>
                </c:pt>
                <c:pt idx="84">
                  <c:v>81500</c:v>
                </c:pt>
                <c:pt idx="85">
                  <c:v>82500</c:v>
                </c:pt>
                <c:pt idx="86">
                  <c:v>83500</c:v>
                </c:pt>
                <c:pt idx="87">
                  <c:v>84500</c:v>
                </c:pt>
                <c:pt idx="88">
                  <c:v>85500</c:v>
                </c:pt>
                <c:pt idx="89">
                  <c:v>86500</c:v>
                </c:pt>
                <c:pt idx="90">
                  <c:v>87500</c:v>
                </c:pt>
                <c:pt idx="91">
                  <c:v>88500</c:v>
                </c:pt>
                <c:pt idx="92">
                  <c:v>89500</c:v>
                </c:pt>
                <c:pt idx="93">
                  <c:v>90500</c:v>
                </c:pt>
                <c:pt idx="94">
                  <c:v>91500</c:v>
                </c:pt>
                <c:pt idx="95">
                  <c:v>92500</c:v>
                </c:pt>
                <c:pt idx="96">
                  <c:v>93500</c:v>
                </c:pt>
                <c:pt idx="97">
                  <c:v>94500</c:v>
                </c:pt>
                <c:pt idx="98">
                  <c:v>95500</c:v>
                </c:pt>
                <c:pt idx="99">
                  <c:v>96500</c:v>
                </c:pt>
                <c:pt idx="100">
                  <c:v>97500</c:v>
                </c:pt>
                <c:pt idx="101">
                  <c:v>98500</c:v>
                </c:pt>
                <c:pt idx="102">
                  <c:v>99500</c:v>
                </c:pt>
                <c:pt idx="103">
                  <c:v>100500</c:v>
                </c:pt>
                <c:pt idx="104">
                  <c:v>101500</c:v>
                </c:pt>
                <c:pt idx="105">
                  <c:v>102500</c:v>
                </c:pt>
                <c:pt idx="106">
                  <c:v>103500</c:v>
                </c:pt>
                <c:pt idx="107">
                  <c:v>104500</c:v>
                </c:pt>
                <c:pt idx="108">
                  <c:v>105500</c:v>
                </c:pt>
                <c:pt idx="109">
                  <c:v>106500</c:v>
                </c:pt>
                <c:pt idx="110">
                  <c:v>107500</c:v>
                </c:pt>
                <c:pt idx="111">
                  <c:v>108500</c:v>
                </c:pt>
                <c:pt idx="112">
                  <c:v>109500</c:v>
                </c:pt>
                <c:pt idx="113">
                  <c:v>110500</c:v>
                </c:pt>
                <c:pt idx="114">
                  <c:v>111500</c:v>
                </c:pt>
                <c:pt idx="115">
                  <c:v>112500</c:v>
                </c:pt>
                <c:pt idx="116">
                  <c:v>113500</c:v>
                </c:pt>
                <c:pt idx="117">
                  <c:v>114500</c:v>
                </c:pt>
                <c:pt idx="118">
                  <c:v>115500</c:v>
                </c:pt>
                <c:pt idx="119">
                  <c:v>116500</c:v>
                </c:pt>
                <c:pt idx="120">
                  <c:v>117500</c:v>
                </c:pt>
                <c:pt idx="121">
                  <c:v>118500</c:v>
                </c:pt>
                <c:pt idx="122">
                  <c:v>119500</c:v>
                </c:pt>
                <c:pt idx="123">
                  <c:v>120500</c:v>
                </c:pt>
                <c:pt idx="124">
                  <c:v>121500</c:v>
                </c:pt>
                <c:pt idx="125">
                  <c:v>122500</c:v>
                </c:pt>
                <c:pt idx="126">
                  <c:v>123500</c:v>
                </c:pt>
                <c:pt idx="127">
                  <c:v>124500</c:v>
                </c:pt>
                <c:pt idx="128">
                  <c:v>125500</c:v>
                </c:pt>
                <c:pt idx="129">
                  <c:v>126500</c:v>
                </c:pt>
                <c:pt idx="130">
                  <c:v>127500</c:v>
                </c:pt>
                <c:pt idx="131">
                  <c:v>128500</c:v>
                </c:pt>
                <c:pt idx="132">
                  <c:v>129500</c:v>
                </c:pt>
                <c:pt idx="133">
                  <c:v>130500</c:v>
                </c:pt>
                <c:pt idx="134">
                  <c:v>131500</c:v>
                </c:pt>
                <c:pt idx="135">
                  <c:v>132500</c:v>
                </c:pt>
              </c:numCache>
            </c:numRef>
          </c:xVal>
          <c:yVal>
            <c:numRef>
              <c:f>'28-4-1982'!$G$32:$G$167</c:f>
              <c:numCache>
                <c:formatCode>#,#00</c:formatCode>
                <c:ptCount val="136"/>
                <c:pt idx="0">
                  <c:v>35.792757939213814</c:v>
                </c:pt>
                <c:pt idx="1">
                  <c:v>35.564509093157504</c:v>
                </c:pt>
                <c:pt idx="2">
                  <c:v>35.494060727263793</c:v>
                </c:pt>
                <c:pt idx="3">
                  <c:v>35.40372610573835</c:v>
                </c:pt>
                <c:pt idx="4">
                  <c:v>35.287936630077347</c:v>
                </c:pt>
                <c:pt idx="5">
                  <c:v>35.139593600916662</c:v>
                </c:pt>
                <c:pt idx="6">
                  <c:v>34.949666922457801</c:v>
                </c:pt>
                <c:pt idx="7">
                  <c:v>34.706701278245816</c:v>
                </c:pt>
                <c:pt idx="8">
                  <c:v>34.396217246874883</c:v>
                </c:pt>
                <c:pt idx="9">
                  <c:v>34</c:v>
                </c:pt>
                <c:pt idx="10">
                  <c:v>33.495280323493219</c:v>
                </c:pt>
                <c:pt idx="11">
                  <c:v>32.85383699295727</c:v>
                </c:pt>
                <c:pt idx="12">
                  <c:v>32.041094648676271</c:v>
                </c:pt>
                <c:pt idx="13">
                  <c:v>31.015371099475743</c:v>
                </c:pt>
                <c:pt idx="14">
                  <c:v>29.727564085334826</c:v>
                </c:pt>
                <c:pt idx="15">
                  <c:v>28.121792585728794</c:v>
                </c:pt>
                <c:pt idx="16">
                  <c:v>26.1378682654423</c:v>
                </c:pt>
                <c:pt idx="17">
                  <c:v>23.717028069133121</c:v>
                </c:pt>
                <c:pt idx="18">
                  <c:v>21.070035418526896</c:v>
                </c:pt>
                <c:pt idx="19">
                  <c:v>18.45622149450125</c:v>
                </c:pt>
                <c:pt idx="20">
                  <c:v>15.898817020825241</c:v>
                </c:pt>
                <c:pt idx="21">
                  <c:v>13.423900311115878</c:v>
                </c:pt>
                <c:pt idx="22">
                  <c:v>11.060374601744636</c:v>
                </c:pt>
                <c:pt idx="23">
                  <c:v>8.8397971280488985</c:v>
                </c:pt>
                <c:pt idx="24">
                  <c:v>6.7959839370944275</c:v>
                </c:pt>
                <c:pt idx="25">
                  <c:v>4.9642752616400898</c:v>
                </c:pt>
                <c:pt idx="26">
                  <c:v>3.3802802076279033</c:v>
                </c:pt>
                <c:pt idx="27">
                  <c:v>2.0777991969122285</c:v>
                </c:pt>
                <c:pt idx="28">
                  <c:v>1.0853787863651847</c:v>
                </c:pt>
                <c:pt idx="29">
                  <c:v>0.42037516344174503</c:v>
                </c:pt>
                <c:pt idx="30">
                  <c:v>7.7629926052518394E-2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'28-4-1982'!$A$36:$A$167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'28-4-1982'!$G$36:$G$167</c:f>
              <c:numCache>
                <c:formatCode>#,#00</c:formatCode>
                <c:ptCount val="132"/>
                <c:pt idx="0">
                  <c:v>35.287936630077347</c:v>
                </c:pt>
                <c:pt idx="1">
                  <c:v>35.139593600916662</c:v>
                </c:pt>
                <c:pt idx="2">
                  <c:v>34.949666922457801</c:v>
                </c:pt>
                <c:pt idx="3">
                  <c:v>34.706701278245816</c:v>
                </c:pt>
                <c:pt idx="4">
                  <c:v>34.396217246874883</c:v>
                </c:pt>
                <c:pt idx="5">
                  <c:v>34</c:v>
                </c:pt>
                <c:pt idx="6">
                  <c:v>33.495280323493219</c:v>
                </c:pt>
                <c:pt idx="7">
                  <c:v>32.85383699295727</c:v>
                </c:pt>
                <c:pt idx="8">
                  <c:v>32.041094648676271</c:v>
                </c:pt>
                <c:pt idx="9">
                  <c:v>31.015371099475743</c:v>
                </c:pt>
                <c:pt idx="10">
                  <c:v>29.727564085334826</c:v>
                </c:pt>
                <c:pt idx="11">
                  <c:v>28.121792585728794</c:v>
                </c:pt>
                <c:pt idx="12">
                  <c:v>26.1378682654423</c:v>
                </c:pt>
                <c:pt idx="13">
                  <c:v>23.717028069133121</c:v>
                </c:pt>
                <c:pt idx="14">
                  <c:v>21.070035418526896</c:v>
                </c:pt>
                <c:pt idx="15">
                  <c:v>18.45622149450125</c:v>
                </c:pt>
                <c:pt idx="16">
                  <c:v>15.898817020825241</c:v>
                </c:pt>
                <c:pt idx="17">
                  <c:v>13.423900311115878</c:v>
                </c:pt>
                <c:pt idx="18">
                  <c:v>11.060374601744636</c:v>
                </c:pt>
                <c:pt idx="19">
                  <c:v>8.8397971280488985</c:v>
                </c:pt>
                <c:pt idx="20">
                  <c:v>6.7959839370944275</c:v>
                </c:pt>
                <c:pt idx="21">
                  <c:v>4.9642752616400898</c:v>
                </c:pt>
                <c:pt idx="22">
                  <c:v>3.3802802076279033</c:v>
                </c:pt>
                <c:pt idx="23">
                  <c:v>2.0777991969122285</c:v>
                </c:pt>
                <c:pt idx="24">
                  <c:v>1.0853787863651847</c:v>
                </c:pt>
                <c:pt idx="25">
                  <c:v>0.42037516344174503</c:v>
                </c:pt>
                <c:pt idx="26">
                  <c:v>7.7629926052518394E-2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'28-4-1982'!$H$41:$H$167</c:f>
              <c:numCache>
                <c:formatCode>General</c:formatCode>
                <c:ptCount val="127"/>
                <c:pt idx="0">
                  <c:v>-6500</c:v>
                </c:pt>
                <c:pt idx="1">
                  <c:v>-5500</c:v>
                </c:pt>
                <c:pt idx="2">
                  <c:v>-4500</c:v>
                </c:pt>
                <c:pt idx="3">
                  <c:v>-3500</c:v>
                </c:pt>
                <c:pt idx="4">
                  <c:v>-2500</c:v>
                </c:pt>
                <c:pt idx="5">
                  <c:v>-1500</c:v>
                </c:pt>
                <c:pt idx="6">
                  <c:v>-500</c:v>
                </c:pt>
                <c:pt idx="7">
                  <c:v>500</c:v>
                </c:pt>
                <c:pt idx="8">
                  <c:v>1500</c:v>
                </c:pt>
                <c:pt idx="9">
                  <c:v>2500</c:v>
                </c:pt>
                <c:pt idx="10">
                  <c:v>3500</c:v>
                </c:pt>
                <c:pt idx="11">
                  <c:v>4500</c:v>
                </c:pt>
                <c:pt idx="12">
                  <c:v>5500</c:v>
                </c:pt>
                <c:pt idx="13">
                  <c:v>6500</c:v>
                </c:pt>
                <c:pt idx="14">
                  <c:v>7500</c:v>
                </c:pt>
                <c:pt idx="15">
                  <c:v>8500</c:v>
                </c:pt>
                <c:pt idx="16">
                  <c:v>9500</c:v>
                </c:pt>
                <c:pt idx="17">
                  <c:v>10500</c:v>
                </c:pt>
                <c:pt idx="18">
                  <c:v>11500</c:v>
                </c:pt>
                <c:pt idx="19">
                  <c:v>12500</c:v>
                </c:pt>
                <c:pt idx="20">
                  <c:v>13500</c:v>
                </c:pt>
                <c:pt idx="21">
                  <c:v>14500</c:v>
                </c:pt>
                <c:pt idx="22">
                  <c:v>15500</c:v>
                </c:pt>
                <c:pt idx="23">
                  <c:v>16500</c:v>
                </c:pt>
                <c:pt idx="24">
                  <c:v>17500</c:v>
                </c:pt>
                <c:pt idx="25">
                  <c:v>18500</c:v>
                </c:pt>
                <c:pt idx="26">
                  <c:v>19500</c:v>
                </c:pt>
                <c:pt idx="27">
                  <c:v>20500</c:v>
                </c:pt>
                <c:pt idx="28">
                  <c:v>21500</c:v>
                </c:pt>
                <c:pt idx="29">
                  <c:v>22500</c:v>
                </c:pt>
                <c:pt idx="30">
                  <c:v>23500</c:v>
                </c:pt>
                <c:pt idx="31">
                  <c:v>24500</c:v>
                </c:pt>
                <c:pt idx="32">
                  <c:v>25500</c:v>
                </c:pt>
                <c:pt idx="33">
                  <c:v>26500</c:v>
                </c:pt>
                <c:pt idx="34">
                  <c:v>27500</c:v>
                </c:pt>
                <c:pt idx="35">
                  <c:v>28500</c:v>
                </c:pt>
                <c:pt idx="36">
                  <c:v>29500</c:v>
                </c:pt>
                <c:pt idx="37">
                  <c:v>30500</c:v>
                </c:pt>
                <c:pt idx="38">
                  <c:v>31500</c:v>
                </c:pt>
                <c:pt idx="39">
                  <c:v>32500</c:v>
                </c:pt>
                <c:pt idx="40">
                  <c:v>33500</c:v>
                </c:pt>
                <c:pt idx="41">
                  <c:v>34500</c:v>
                </c:pt>
                <c:pt idx="42">
                  <c:v>35500</c:v>
                </c:pt>
                <c:pt idx="43">
                  <c:v>36500</c:v>
                </c:pt>
                <c:pt idx="44">
                  <c:v>37500</c:v>
                </c:pt>
                <c:pt idx="45">
                  <c:v>38500</c:v>
                </c:pt>
                <c:pt idx="46">
                  <c:v>39500</c:v>
                </c:pt>
                <c:pt idx="47">
                  <c:v>40500</c:v>
                </c:pt>
                <c:pt idx="48">
                  <c:v>41500</c:v>
                </c:pt>
                <c:pt idx="49">
                  <c:v>42500</c:v>
                </c:pt>
                <c:pt idx="50">
                  <c:v>43500</c:v>
                </c:pt>
                <c:pt idx="51">
                  <c:v>44500</c:v>
                </c:pt>
                <c:pt idx="52">
                  <c:v>45500</c:v>
                </c:pt>
                <c:pt idx="53">
                  <c:v>46500</c:v>
                </c:pt>
                <c:pt idx="54">
                  <c:v>47500</c:v>
                </c:pt>
                <c:pt idx="55">
                  <c:v>48500</c:v>
                </c:pt>
                <c:pt idx="56">
                  <c:v>49500</c:v>
                </c:pt>
                <c:pt idx="57">
                  <c:v>50500</c:v>
                </c:pt>
                <c:pt idx="58">
                  <c:v>51500</c:v>
                </c:pt>
                <c:pt idx="59">
                  <c:v>52500</c:v>
                </c:pt>
                <c:pt idx="60">
                  <c:v>53500</c:v>
                </c:pt>
                <c:pt idx="61">
                  <c:v>54500</c:v>
                </c:pt>
                <c:pt idx="62">
                  <c:v>55500</c:v>
                </c:pt>
                <c:pt idx="63">
                  <c:v>56500</c:v>
                </c:pt>
                <c:pt idx="64">
                  <c:v>57500</c:v>
                </c:pt>
                <c:pt idx="65">
                  <c:v>58500</c:v>
                </c:pt>
                <c:pt idx="66">
                  <c:v>59500</c:v>
                </c:pt>
                <c:pt idx="67">
                  <c:v>60500</c:v>
                </c:pt>
                <c:pt idx="68">
                  <c:v>61500</c:v>
                </c:pt>
                <c:pt idx="69">
                  <c:v>62500</c:v>
                </c:pt>
                <c:pt idx="70">
                  <c:v>63500</c:v>
                </c:pt>
                <c:pt idx="71">
                  <c:v>64500</c:v>
                </c:pt>
                <c:pt idx="72">
                  <c:v>65500</c:v>
                </c:pt>
                <c:pt idx="73">
                  <c:v>66500</c:v>
                </c:pt>
                <c:pt idx="74">
                  <c:v>67500</c:v>
                </c:pt>
                <c:pt idx="75">
                  <c:v>68500</c:v>
                </c:pt>
                <c:pt idx="76">
                  <c:v>69500</c:v>
                </c:pt>
                <c:pt idx="77">
                  <c:v>70500</c:v>
                </c:pt>
                <c:pt idx="78">
                  <c:v>71500</c:v>
                </c:pt>
                <c:pt idx="79">
                  <c:v>72500</c:v>
                </c:pt>
                <c:pt idx="80">
                  <c:v>73500</c:v>
                </c:pt>
                <c:pt idx="81">
                  <c:v>74500</c:v>
                </c:pt>
                <c:pt idx="82">
                  <c:v>75500</c:v>
                </c:pt>
                <c:pt idx="83">
                  <c:v>76500</c:v>
                </c:pt>
                <c:pt idx="84">
                  <c:v>77500</c:v>
                </c:pt>
                <c:pt idx="85">
                  <c:v>78500</c:v>
                </c:pt>
                <c:pt idx="86">
                  <c:v>79500</c:v>
                </c:pt>
                <c:pt idx="87">
                  <c:v>80500</c:v>
                </c:pt>
                <c:pt idx="88">
                  <c:v>81500</c:v>
                </c:pt>
                <c:pt idx="89">
                  <c:v>82500</c:v>
                </c:pt>
                <c:pt idx="90">
                  <c:v>83500</c:v>
                </c:pt>
                <c:pt idx="91">
                  <c:v>84500</c:v>
                </c:pt>
                <c:pt idx="92">
                  <c:v>85500</c:v>
                </c:pt>
                <c:pt idx="93">
                  <c:v>86500</c:v>
                </c:pt>
                <c:pt idx="94">
                  <c:v>87500</c:v>
                </c:pt>
                <c:pt idx="95">
                  <c:v>88500</c:v>
                </c:pt>
                <c:pt idx="96">
                  <c:v>89500</c:v>
                </c:pt>
                <c:pt idx="97">
                  <c:v>90500</c:v>
                </c:pt>
                <c:pt idx="98">
                  <c:v>91500</c:v>
                </c:pt>
                <c:pt idx="99">
                  <c:v>92500</c:v>
                </c:pt>
                <c:pt idx="100">
                  <c:v>93500</c:v>
                </c:pt>
                <c:pt idx="101">
                  <c:v>94500</c:v>
                </c:pt>
                <c:pt idx="102">
                  <c:v>95500</c:v>
                </c:pt>
                <c:pt idx="103">
                  <c:v>96500</c:v>
                </c:pt>
                <c:pt idx="104">
                  <c:v>97500</c:v>
                </c:pt>
                <c:pt idx="105">
                  <c:v>98500</c:v>
                </c:pt>
                <c:pt idx="106">
                  <c:v>99500</c:v>
                </c:pt>
                <c:pt idx="107">
                  <c:v>100500</c:v>
                </c:pt>
                <c:pt idx="108">
                  <c:v>101500</c:v>
                </c:pt>
                <c:pt idx="109">
                  <c:v>102500</c:v>
                </c:pt>
                <c:pt idx="110">
                  <c:v>103500</c:v>
                </c:pt>
                <c:pt idx="111">
                  <c:v>104500</c:v>
                </c:pt>
                <c:pt idx="112">
                  <c:v>105500</c:v>
                </c:pt>
                <c:pt idx="113">
                  <c:v>106500</c:v>
                </c:pt>
                <c:pt idx="114">
                  <c:v>107500</c:v>
                </c:pt>
                <c:pt idx="115">
                  <c:v>108500</c:v>
                </c:pt>
                <c:pt idx="116">
                  <c:v>109500</c:v>
                </c:pt>
                <c:pt idx="117">
                  <c:v>110500</c:v>
                </c:pt>
                <c:pt idx="118">
                  <c:v>111500</c:v>
                </c:pt>
                <c:pt idx="119">
                  <c:v>112500</c:v>
                </c:pt>
                <c:pt idx="120">
                  <c:v>113500</c:v>
                </c:pt>
                <c:pt idx="121">
                  <c:v>114500</c:v>
                </c:pt>
                <c:pt idx="122">
                  <c:v>115500</c:v>
                </c:pt>
                <c:pt idx="123">
                  <c:v>116500</c:v>
                </c:pt>
                <c:pt idx="124">
                  <c:v>117500</c:v>
                </c:pt>
                <c:pt idx="125">
                  <c:v>118500</c:v>
                </c:pt>
                <c:pt idx="126">
                  <c:v>119500</c:v>
                </c:pt>
              </c:numCache>
            </c:numRef>
          </c:xVal>
          <c:yVal>
            <c:numRef>
              <c:f>'28-4-1982'!$G$41:$G$167</c:f>
              <c:numCache>
                <c:formatCode>#,#00</c:formatCode>
                <c:ptCount val="127"/>
                <c:pt idx="0">
                  <c:v>34</c:v>
                </c:pt>
                <c:pt idx="1">
                  <c:v>33.495280323493219</c:v>
                </c:pt>
                <c:pt idx="2">
                  <c:v>32.85383699295727</c:v>
                </c:pt>
                <c:pt idx="3">
                  <c:v>32.041094648676271</c:v>
                </c:pt>
                <c:pt idx="4">
                  <c:v>31.015371099475743</c:v>
                </c:pt>
                <c:pt idx="5">
                  <c:v>29.727564085334826</c:v>
                </c:pt>
                <c:pt idx="6">
                  <c:v>28.121792585728794</c:v>
                </c:pt>
                <c:pt idx="7">
                  <c:v>26.1378682654423</c:v>
                </c:pt>
                <c:pt idx="8">
                  <c:v>23.717028069133121</c:v>
                </c:pt>
                <c:pt idx="9">
                  <c:v>21.070035418526896</c:v>
                </c:pt>
                <c:pt idx="10">
                  <c:v>18.45622149450125</c:v>
                </c:pt>
                <c:pt idx="11">
                  <c:v>15.898817020825241</c:v>
                </c:pt>
                <c:pt idx="12">
                  <c:v>13.423900311115878</c:v>
                </c:pt>
                <c:pt idx="13">
                  <c:v>11.060374601744636</c:v>
                </c:pt>
                <c:pt idx="14">
                  <c:v>8.8397971280488985</c:v>
                </c:pt>
                <c:pt idx="15">
                  <c:v>6.7959839370944275</c:v>
                </c:pt>
                <c:pt idx="16">
                  <c:v>4.9642752616400898</c:v>
                </c:pt>
                <c:pt idx="17">
                  <c:v>3.3802802076279033</c:v>
                </c:pt>
                <c:pt idx="18">
                  <c:v>2.0777991969122285</c:v>
                </c:pt>
                <c:pt idx="19">
                  <c:v>1.0853787863651847</c:v>
                </c:pt>
                <c:pt idx="20">
                  <c:v>0.42037516344174503</c:v>
                </c:pt>
                <c:pt idx="21">
                  <c:v>7.7629926052518394E-2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76320"/>
        <c:axId val="120382592"/>
      </c:scatterChart>
      <c:valAx>
        <c:axId val="120376320"/>
        <c:scaling>
          <c:orientation val="minMax"/>
          <c:max val="4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82592"/>
        <c:crosses val="autoZero"/>
        <c:crossBetween val="midCat"/>
      </c:valAx>
      <c:valAx>
        <c:axId val="120382592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7632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Maputo</a:t>
            </a:r>
            <a:r>
              <a:rPr lang="en-MY" baseline="0"/>
              <a:t> 15-7-1982 </a:t>
            </a:r>
            <a:r>
              <a:rPr lang="en-MY"/>
              <a:t>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'15-7-1982'!$F$5:$F$22</c:f>
              <c:numCache>
                <c:formatCode>General</c:formatCode>
                <c:ptCount val="18"/>
                <c:pt idx="0">
                  <c:v>8000</c:v>
                </c:pt>
                <c:pt idx="1">
                  <c:v>18000</c:v>
                </c:pt>
                <c:pt idx="2">
                  <c:v>23000</c:v>
                </c:pt>
                <c:pt idx="3">
                  <c:v>25000</c:v>
                </c:pt>
                <c:pt idx="4">
                  <c:v>27600</c:v>
                </c:pt>
                <c:pt idx="5">
                  <c:v>31000</c:v>
                </c:pt>
                <c:pt idx="6">
                  <c:v>34000</c:v>
                </c:pt>
                <c:pt idx="7">
                  <c:v>36000</c:v>
                </c:pt>
                <c:pt idx="8">
                  <c:v>41000</c:v>
                </c:pt>
              </c:numCache>
            </c:numRef>
          </c:xVal>
          <c:yVal>
            <c:numRef>
              <c:f>'15-7-1982'!$G$5:$G$22</c:f>
              <c:numCache>
                <c:formatCode>0.00</c:formatCode>
                <c:ptCount val="18"/>
                <c:pt idx="0">
                  <c:v>34</c:v>
                </c:pt>
                <c:pt idx="1">
                  <c:v>20.399999999999999</c:v>
                </c:pt>
                <c:pt idx="2">
                  <c:v>11</c:v>
                </c:pt>
                <c:pt idx="3">
                  <c:v>8.8000000000000007</c:v>
                </c:pt>
                <c:pt idx="4">
                  <c:v>5.2</c:v>
                </c:pt>
                <c:pt idx="5">
                  <c:v>3.4000000000000004</c:v>
                </c:pt>
                <c:pt idx="6">
                  <c:v>2.2000000000000002</c:v>
                </c:pt>
                <c:pt idx="7">
                  <c:v>1.6</c:v>
                </c:pt>
                <c:pt idx="8">
                  <c:v>0.8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'15-7-1982'!$H$5:$H$22</c:f>
              <c:numCache>
                <c:formatCode>General</c:formatCode>
                <c:ptCount val="18"/>
                <c:pt idx="0">
                  <c:v>8000</c:v>
                </c:pt>
                <c:pt idx="1">
                  <c:v>23000</c:v>
                </c:pt>
              </c:numCache>
            </c:numRef>
          </c:xVal>
          <c:yVal>
            <c:numRef>
              <c:f>'15-7-1982'!$I$5:$I$22</c:f>
              <c:numCache>
                <c:formatCode>0.00</c:formatCode>
                <c:ptCount val="18"/>
                <c:pt idx="0">
                  <c:v>21.8</c:v>
                </c:pt>
                <c:pt idx="1">
                  <c:v>2.8000000000000003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'15-7-1982'!$I$32:$I$167</c:f>
              <c:numCache>
                <c:formatCode>General</c:formatCode>
                <c:ptCount val="136"/>
                <c:pt idx="0">
                  <c:v>-15000</c:v>
                </c:pt>
                <c:pt idx="1">
                  <c:v>-5000</c:v>
                </c:pt>
                <c:pt idx="2">
                  <c:v>-4000</c:v>
                </c:pt>
                <c:pt idx="3">
                  <c:v>-3000</c:v>
                </c:pt>
                <c:pt idx="4">
                  <c:v>-2000</c:v>
                </c:pt>
                <c:pt idx="5">
                  <c:v>-1000</c:v>
                </c:pt>
                <c:pt idx="6">
                  <c:v>0</c:v>
                </c:pt>
                <c:pt idx="7">
                  <c:v>1000</c:v>
                </c:pt>
                <c:pt idx="8">
                  <c:v>2000</c:v>
                </c:pt>
                <c:pt idx="9">
                  <c:v>3000</c:v>
                </c:pt>
                <c:pt idx="10">
                  <c:v>4000</c:v>
                </c:pt>
                <c:pt idx="11">
                  <c:v>5000</c:v>
                </c:pt>
                <c:pt idx="12">
                  <c:v>6000</c:v>
                </c:pt>
                <c:pt idx="13">
                  <c:v>7000</c:v>
                </c:pt>
                <c:pt idx="14">
                  <c:v>8000</c:v>
                </c:pt>
                <c:pt idx="15">
                  <c:v>9000</c:v>
                </c:pt>
                <c:pt idx="16">
                  <c:v>10000</c:v>
                </c:pt>
                <c:pt idx="17">
                  <c:v>11000</c:v>
                </c:pt>
                <c:pt idx="18">
                  <c:v>12000</c:v>
                </c:pt>
                <c:pt idx="19">
                  <c:v>13000</c:v>
                </c:pt>
                <c:pt idx="20">
                  <c:v>14000</c:v>
                </c:pt>
                <c:pt idx="21">
                  <c:v>15000</c:v>
                </c:pt>
                <c:pt idx="22">
                  <c:v>16000</c:v>
                </c:pt>
                <c:pt idx="23">
                  <c:v>17000</c:v>
                </c:pt>
                <c:pt idx="24">
                  <c:v>18000</c:v>
                </c:pt>
                <c:pt idx="25">
                  <c:v>19000</c:v>
                </c:pt>
                <c:pt idx="26">
                  <c:v>20000</c:v>
                </c:pt>
                <c:pt idx="27">
                  <c:v>21000</c:v>
                </c:pt>
                <c:pt idx="28">
                  <c:v>22000</c:v>
                </c:pt>
                <c:pt idx="29">
                  <c:v>23000</c:v>
                </c:pt>
                <c:pt idx="30">
                  <c:v>24000</c:v>
                </c:pt>
                <c:pt idx="31">
                  <c:v>25000</c:v>
                </c:pt>
                <c:pt idx="32">
                  <c:v>26000</c:v>
                </c:pt>
                <c:pt idx="33">
                  <c:v>27000</c:v>
                </c:pt>
                <c:pt idx="34">
                  <c:v>28000</c:v>
                </c:pt>
                <c:pt idx="35">
                  <c:v>29000</c:v>
                </c:pt>
                <c:pt idx="36">
                  <c:v>30000</c:v>
                </c:pt>
                <c:pt idx="37">
                  <c:v>31000</c:v>
                </c:pt>
                <c:pt idx="38">
                  <c:v>32000</c:v>
                </c:pt>
                <c:pt idx="39">
                  <c:v>33000</c:v>
                </c:pt>
                <c:pt idx="40">
                  <c:v>34000</c:v>
                </c:pt>
                <c:pt idx="41">
                  <c:v>35000</c:v>
                </c:pt>
                <c:pt idx="42">
                  <c:v>36000</c:v>
                </c:pt>
                <c:pt idx="43">
                  <c:v>37000</c:v>
                </c:pt>
                <c:pt idx="44">
                  <c:v>38000</c:v>
                </c:pt>
                <c:pt idx="45">
                  <c:v>39000</c:v>
                </c:pt>
                <c:pt idx="46">
                  <c:v>40000</c:v>
                </c:pt>
                <c:pt idx="47">
                  <c:v>41000</c:v>
                </c:pt>
                <c:pt idx="48">
                  <c:v>42000</c:v>
                </c:pt>
                <c:pt idx="49">
                  <c:v>43000</c:v>
                </c:pt>
                <c:pt idx="50">
                  <c:v>44000</c:v>
                </c:pt>
                <c:pt idx="51">
                  <c:v>45000</c:v>
                </c:pt>
                <c:pt idx="52">
                  <c:v>46000</c:v>
                </c:pt>
                <c:pt idx="53">
                  <c:v>47000</c:v>
                </c:pt>
                <c:pt idx="54">
                  <c:v>48000</c:v>
                </c:pt>
                <c:pt idx="55">
                  <c:v>49000</c:v>
                </c:pt>
                <c:pt idx="56">
                  <c:v>50000</c:v>
                </c:pt>
                <c:pt idx="57">
                  <c:v>51000</c:v>
                </c:pt>
                <c:pt idx="58">
                  <c:v>52000</c:v>
                </c:pt>
                <c:pt idx="59">
                  <c:v>53000</c:v>
                </c:pt>
                <c:pt idx="60">
                  <c:v>54000</c:v>
                </c:pt>
                <c:pt idx="61">
                  <c:v>55000</c:v>
                </c:pt>
                <c:pt idx="62">
                  <c:v>56000</c:v>
                </c:pt>
                <c:pt idx="63">
                  <c:v>57000</c:v>
                </c:pt>
                <c:pt idx="64">
                  <c:v>58000</c:v>
                </c:pt>
                <c:pt idx="65">
                  <c:v>59000</c:v>
                </c:pt>
                <c:pt idx="66">
                  <c:v>60000</c:v>
                </c:pt>
                <c:pt idx="67">
                  <c:v>61000</c:v>
                </c:pt>
                <c:pt idx="68">
                  <c:v>62000</c:v>
                </c:pt>
                <c:pt idx="69">
                  <c:v>63000</c:v>
                </c:pt>
                <c:pt idx="70">
                  <c:v>64000</c:v>
                </c:pt>
                <c:pt idx="71">
                  <c:v>65000</c:v>
                </c:pt>
                <c:pt idx="72">
                  <c:v>66000</c:v>
                </c:pt>
                <c:pt idx="73">
                  <c:v>67000</c:v>
                </c:pt>
                <c:pt idx="74">
                  <c:v>68000</c:v>
                </c:pt>
                <c:pt idx="75">
                  <c:v>69000</c:v>
                </c:pt>
                <c:pt idx="76">
                  <c:v>70000</c:v>
                </c:pt>
                <c:pt idx="77">
                  <c:v>71000</c:v>
                </c:pt>
                <c:pt idx="78">
                  <c:v>72000</c:v>
                </c:pt>
                <c:pt idx="79">
                  <c:v>73000</c:v>
                </c:pt>
                <c:pt idx="80">
                  <c:v>74000</c:v>
                </c:pt>
                <c:pt idx="81">
                  <c:v>75000</c:v>
                </c:pt>
                <c:pt idx="82">
                  <c:v>76000</c:v>
                </c:pt>
                <c:pt idx="83">
                  <c:v>77000</c:v>
                </c:pt>
                <c:pt idx="84">
                  <c:v>78000</c:v>
                </c:pt>
                <c:pt idx="85">
                  <c:v>79000</c:v>
                </c:pt>
                <c:pt idx="86">
                  <c:v>80000</c:v>
                </c:pt>
                <c:pt idx="87">
                  <c:v>81000</c:v>
                </c:pt>
                <c:pt idx="88">
                  <c:v>82000</c:v>
                </c:pt>
                <c:pt idx="89">
                  <c:v>83000</c:v>
                </c:pt>
                <c:pt idx="90">
                  <c:v>84000</c:v>
                </c:pt>
                <c:pt idx="91">
                  <c:v>85000</c:v>
                </c:pt>
                <c:pt idx="92">
                  <c:v>86000</c:v>
                </c:pt>
                <c:pt idx="93">
                  <c:v>87000</c:v>
                </c:pt>
                <c:pt idx="94">
                  <c:v>88000</c:v>
                </c:pt>
                <c:pt idx="95">
                  <c:v>89000</c:v>
                </c:pt>
                <c:pt idx="96">
                  <c:v>90000</c:v>
                </c:pt>
                <c:pt idx="97">
                  <c:v>91000</c:v>
                </c:pt>
                <c:pt idx="98">
                  <c:v>92000</c:v>
                </c:pt>
                <c:pt idx="99">
                  <c:v>93000</c:v>
                </c:pt>
                <c:pt idx="100">
                  <c:v>94000</c:v>
                </c:pt>
                <c:pt idx="101">
                  <c:v>95000</c:v>
                </c:pt>
                <c:pt idx="102">
                  <c:v>96000</c:v>
                </c:pt>
                <c:pt idx="103">
                  <c:v>97000</c:v>
                </c:pt>
                <c:pt idx="104">
                  <c:v>98000</c:v>
                </c:pt>
                <c:pt idx="105">
                  <c:v>99000</c:v>
                </c:pt>
                <c:pt idx="106">
                  <c:v>100000</c:v>
                </c:pt>
                <c:pt idx="107">
                  <c:v>101000</c:v>
                </c:pt>
                <c:pt idx="108">
                  <c:v>102000</c:v>
                </c:pt>
                <c:pt idx="109">
                  <c:v>103000</c:v>
                </c:pt>
                <c:pt idx="110">
                  <c:v>104000</c:v>
                </c:pt>
                <c:pt idx="111">
                  <c:v>105000</c:v>
                </c:pt>
                <c:pt idx="112">
                  <c:v>106000</c:v>
                </c:pt>
                <c:pt idx="113">
                  <c:v>107000</c:v>
                </c:pt>
                <c:pt idx="114">
                  <c:v>108000</c:v>
                </c:pt>
                <c:pt idx="115">
                  <c:v>109000</c:v>
                </c:pt>
                <c:pt idx="116">
                  <c:v>110000</c:v>
                </c:pt>
                <c:pt idx="117">
                  <c:v>111000</c:v>
                </c:pt>
                <c:pt idx="118">
                  <c:v>112000</c:v>
                </c:pt>
                <c:pt idx="119">
                  <c:v>113000</c:v>
                </c:pt>
                <c:pt idx="120">
                  <c:v>114000</c:v>
                </c:pt>
                <c:pt idx="121">
                  <c:v>115000</c:v>
                </c:pt>
                <c:pt idx="122">
                  <c:v>116000</c:v>
                </c:pt>
                <c:pt idx="123">
                  <c:v>117000</c:v>
                </c:pt>
                <c:pt idx="124">
                  <c:v>118000</c:v>
                </c:pt>
                <c:pt idx="125">
                  <c:v>119000</c:v>
                </c:pt>
                <c:pt idx="126">
                  <c:v>120000</c:v>
                </c:pt>
                <c:pt idx="127">
                  <c:v>121000</c:v>
                </c:pt>
                <c:pt idx="128">
                  <c:v>122000</c:v>
                </c:pt>
                <c:pt idx="129">
                  <c:v>123000</c:v>
                </c:pt>
                <c:pt idx="130">
                  <c:v>124000</c:v>
                </c:pt>
                <c:pt idx="131">
                  <c:v>125000</c:v>
                </c:pt>
                <c:pt idx="132">
                  <c:v>126000</c:v>
                </c:pt>
                <c:pt idx="133">
                  <c:v>127000</c:v>
                </c:pt>
                <c:pt idx="134">
                  <c:v>128000</c:v>
                </c:pt>
                <c:pt idx="135">
                  <c:v>129000</c:v>
                </c:pt>
              </c:numCache>
            </c:numRef>
          </c:xVal>
          <c:yVal>
            <c:numRef>
              <c:f>'15-7-1982'!$G$32:$G$167</c:f>
              <c:numCache>
                <c:formatCode>#,#00</c:formatCode>
                <c:ptCount val="136"/>
                <c:pt idx="0">
                  <c:v>34.73833240480419</c:v>
                </c:pt>
                <c:pt idx="1">
                  <c:v>34.645058787933323</c:v>
                </c:pt>
                <c:pt idx="2">
                  <c:v>34.616228120943035</c:v>
                </c:pt>
                <c:pt idx="3">
                  <c:v>34.579229927260485</c:v>
                </c:pt>
                <c:pt idx="4">
                  <c:v>34.531758112194836</c:v>
                </c:pt>
                <c:pt idx="5">
                  <c:v>34.470860464361429</c:v>
                </c:pt>
                <c:pt idx="6">
                  <c:v>34.392760888604876</c:v>
                </c:pt>
                <c:pt idx="7">
                  <c:v>34.292634865803144</c:v>
                </c:pt>
                <c:pt idx="8">
                  <c:v>34.164327254375721</c:v>
                </c:pt>
                <c:pt idx="9">
                  <c:v>34</c:v>
                </c:pt>
                <c:pt idx="10">
                  <c:v>33.78969631823945</c:v>
                </c:pt>
                <c:pt idx="11">
                  <c:v>33.520808237763028</c:v>
                </c:pt>
                <c:pt idx="12">
                  <c:v>33.177437424153844</c:v>
                </c:pt>
                <c:pt idx="13">
                  <c:v>32.739647337470068</c:v>
                </c:pt>
                <c:pt idx="14">
                  <c:v>32.182622047284696</c:v>
                </c:pt>
                <c:pt idx="15">
                  <c:v>31.475780113186211</c:v>
                </c:pt>
                <c:pt idx="16">
                  <c:v>30.581951656983083</c:v>
                </c:pt>
                <c:pt idx="17">
                  <c:v>29.456830238367051</c:v>
                </c:pt>
                <c:pt idx="18">
                  <c:v>28.176466804103228</c:v>
                </c:pt>
                <c:pt idx="19">
                  <c:v>26.850863368607396</c:v>
                </c:pt>
                <c:pt idx="20">
                  <c:v>25.481666942314064</c:v>
                </c:pt>
                <c:pt idx="21">
                  <c:v>24.071149738128849</c:v>
                </c:pt>
                <c:pt idx="22">
                  <c:v>22.622298663741738</c:v>
                </c:pt>
                <c:pt idx="23">
                  <c:v>21.138912472192953</c:v>
                </c:pt>
                <c:pt idx="24">
                  <c:v>19.625706155864979</c:v>
                </c:pt>
                <c:pt idx="25">
                  <c:v>18.08842170443776</c:v>
                </c:pt>
                <c:pt idx="26">
                  <c:v>16.533943695611963</c:v>
                </c:pt>
                <c:pt idx="27">
                  <c:v>14.970417278963208</c:v>
                </c:pt>
                <c:pt idx="28">
                  <c:v>13.407364849782081</c:v>
                </c:pt>
                <c:pt idx="29">
                  <c:v>11.855795949728705</c:v>
                </c:pt>
                <c:pt idx="30">
                  <c:v>10.328302466752703</c:v>
                </c:pt>
                <c:pt idx="31">
                  <c:v>8.8391277246339985</c:v>
                </c:pt>
                <c:pt idx="32">
                  <c:v>7.4041930652714978</c:v>
                </c:pt>
                <c:pt idx="33">
                  <c:v>6.0410582473846475</c:v>
                </c:pt>
                <c:pt idx="34">
                  <c:v>4.7687810836664246</c:v>
                </c:pt>
                <c:pt idx="35">
                  <c:v>3.607624840358139</c:v>
                </c:pt>
                <c:pt idx="36">
                  <c:v>2.5785344935897458</c:v>
                </c:pt>
                <c:pt idx="37">
                  <c:v>1.7022555495510394</c:v>
                </c:pt>
                <c:pt idx="38">
                  <c:v>0.99787995229104698</c:v>
                </c:pt>
                <c:pt idx="39">
                  <c:v>0.48041407993023511</c:v>
                </c:pt>
                <c:pt idx="40">
                  <c:v>0.15647999410350261</c:v>
                </c:pt>
                <c:pt idx="41">
                  <c:v>1.5561316797945928E-2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'15-7-1982'!$A$36:$A$167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'15-7-1982'!$G$36:$G$167</c:f>
              <c:numCache>
                <c:formatCode>#,#00</c:formatCode>
                <c:ptCount val="132"/>
                <c:pt idx="0">
                  <c:v>34.531758112194836</c:v>
                </c:pt>
                <c:pt idx="1">
                  <c:v>34.470860464361429</c:v>
                </c:pt>
                <c:pt idx="2">
                  <c:v>34.392760888604876</c:v>
                </c:pt>
                <c:pt idx="3">
                  <c:v>34.292634865803144</c:v>
                </c:pt>
                <c:pt idx="4">
                  <c:v>34.164327254375721</c:v>
                </c:pt>
                <c:pt idx="5">
                  <c:v>34</c:v>
                </c:pt>
                <c:pt idx="6">
                  <c:v>33.78969631823945</c:v>
                </c:pt>
                <c:pt idx="7">
                  <c:v>33.520808237763028</c:v>
                </c:pt>
                <c:pt idx="8">
                  <c:v>33.177437424153844</c:v>
                </c:pt>
                <c:pt idx="9">
                  <c:v>32.739647337470068</c:v>
                </c:pt>
                <c:pt idx="10">
                  <c:v>32.182622047284696</c:v>
                </c:pt>
                <c:pt idx="11">
                  <c:v>31.475780113186211</c:v>
                </c:pt>
                <c:pt idx="12">
                  <c:v>30.581951656983083</c:v>
                </c:pt>
                <c:pt idx="13">
                  <c:v>29.456830238367051</c:v>
                </c:pt>
                <c:pt idx="14">
                  <c:v>28.176466804103228</c:v>
                </c:pt>
                <c:pt idx="15">
                  <c:v>26.850863368607396</c:v>
                </c:pt>
                <c:pt idx="16">
                  <c:v>25.481666942314064</c:v>
                </c:pt>
                <c:pt idx="17">
                  <c:v>24.071149738128849</c:v>
                </c:pt>
                <c:pt idx="18">
                  <c:v>22.622298663741738</c:v>
                </c:pt>
                <c:pt idx="19">
                  <c:v>21.138912472192953</c:v>
                </c:pt>
                <c:pt idx="20">
                  <c:v>19.625706155864979</c:v>
                </c:pt>
                <c:pt idx="21">
                  <c:v>18.08842170443776</c:v>
                </c:pt>
                <c:pt idx="22">
                  <c:v>16.533943695611963</c:v>
                </c:pt>
                <c:pt idx="23">
                  <c:v>14.970417278963208</c:v>
                </c:pt>
                <c:pt idx="24">
                  <c:v>13.407364849782081</c:v>
                </c:pt>
                <c:pt idx="25">
                  <c:v>11.855795949728705</c:v>
                </c:pt>
                <c:pt idx="26">
                  <c:v>10.328302466752703</c:v>
                </c:pt>
                <c:pt idx="27">
                  <c:v>8.8391277246339985</c:v>
                </c:pt>
                <c:pt idx="28">
                  <c:v>7.4041930652714978</c:v>
                </c:pt>
                <c:pt idx="29">
                  <c:v>6.0410582473846475</c:v>
                </c:pt>
                <c:pt idx="30">
                  <c:v>4.7687810836664246</c:v>
                </c:pt>
                <c:pt idx="31">
                  <c:v>3.607624840358139</c:v>
                </c:pt>
                <c:pt idx="32">
                  <c:v>2.5785344935897458</c:v>
                </c:pt>
                <c:pt idx="33">
                  <c:v>1.7022555495510394</c:v>
                </c:pt>
                <c:pt idx="34">
                  <c:v>0.99787995229104698</c:v>
                </c:pt>
                <c:pt idx="35">
                  <c:v>0.48041407993023511</c:v>
                </c:pt>
                <c:pt idx="36">
                  <c:v>0.15647999410350261</c:v>
                </c:pt>
                <c:pt idx="37">
                  <c:v>1.5561316797945928E-2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'15-7-1982'!$H$41:$H$167</c:f>
              <c:numCache>
                <c:formatCode>General</c:formatCode>
                <c:ptCount val="127"/>
                <c:pt idx="0">
                  <c:v>-3000</c:v>
                </c:pt>
                <c:pt idx="1">
                  <c:v>-2000</c:v>
                </c:pt>
                <c:pt idx="2">
                  <c:v>-1000</c:v>
                </c:pt>
                <c:pt idx="3">
                  <c:v>0</c:v>
                </c:pt>
                <c:pt idx="4">
                  <c:v>1000</c:v>
                </c:pt>
                <c:pt idx="5">
                  <c:v>2000</c:v>
                </c:pt>
                <c:pt idx="6">
                  <c:v>3000</c:v>
                </c:pt>
                <c:pt idx="7">
                  <c:v>4000</c:v>
                </c:pt>
                <c:pt idx="8">
                  <c:v>5000</c:v>
                </c:pt>
                <c:pt idx="9">
                  <c:v>6000</c:v>
                </c:pt>
                <c:pt idx="10">
                  <c:v>7000</c:v>
                </c:pt>
                <c:pt idx="11">
                  <c:v>8000</c:v>
                </c:pt>
                <c:pt idx="12">
                  <c:v>9000</c:v>
                </c:pt>
                <c:pt idx="13">
                  <c:v>10000</c:v>
                </c:pt>
                <c:pt idx="14">
                  <c:v>11000</c:v>
                </c:pt>
                <c:pt idx="15">
                  <c:v>12000</c:v>
                </c:pt>
                <c:pt idx="16">
                  <c:v>13000</c:v>
                </c:pt>
                <c:pt idx="17">
                  <c:v>14000</c:v>
                </c:pt>
                <c:pt idx="18">
                  <c:v>15000</c:v>
                </c:pt>
                <c:pt idx="19">
                  <c:v>16000</c:v>
                </c:pt>
                <c:pt idx="20">
                  <c:v>17000</c:v>
                </c:pt>
                <c:pt idx="21">
                  <c:v>18000</c:v>
                </c:pt>
                <c:pt idx="22">
                  <c:v>19000</c:v>
                </c:pt>
                <c:pt idx="23">
                  <c:v>20000</c:v>
                </c:pt>
                <c:pt idx="24">
                  <c:v>21000</c:v>
                </c:pt>
                <c:pt idx="25">
                  <c:v>22000</c:v>
                </c:pt>
                <c:pt idx="26">
                  <c:v>23000</c:v>
                </c:pt>
                <c:pt idx="27">
                  <c:v>24000</c:v>
                </c:pt>
                <c:pt idx="28">
                  <c:v>25000</c:v>
                </c:pt>
                <c:pt idx="29">
                  <c:v>26000</c:v>
                </c:pt>
                <c:pt idx="30">
                  <c:v>27000</c:v>
                </c:pt>
                <c:pt idx="31">
                  <c:v>28000</c:v>
                </c:pt>
                <c:pt idx="32">
                  <c:v>29000</c:v>
                </c:pt>
                <c:pt idx="33">
                  <c:v>30000</c:v>
                </c:pt>
                <c:pt idx="34">
                  <c:v>31000</c:v>
                </c:pt>
                <c:pt idx="35">
                  <c:v>32000</c:v>
                </c:pt>
                <c:pt idx="36">
                  <c:v>33000</c:v>
                </c:pt>
                <c:pt idx="37">
                  <c:v>34000</c:v>
                </c:pt>
                <c:pt idx="38">
                  <c:v>35000</c:v>
                </c:pt>
                <c:pt idx="39">
                  <c:v>36000</c:v>
                </c:pt>
                <c:pt idx="40">
                  <c:v>37000</c:v>
                </c:pt>
                <c:pt idx="41">
                  <c:v>38000</c:v>
                </c:pt>
                <c:pt idx="42">
                  <c:v>39000</c:v>
                </c:pt>
                <c:pt idx="43">
                  <c:v>40000</c:v>
                </c:pt>
                <c:pt idx="44">
                  <c:v>41000</c:v>
                </c:pt>
                <c:pt idx="45">
                  <c:v>42000</c:v>
                </c:pt>
                <c:pt idx="46">
                  <c:v>43000</c:v>
                </c:pt>
                <c:pt idx="47">
                  <c:v>44000</c:v>
                </c:pt>
                <c:pt idx="48">
                  <c:v>45000</c:v>
                </c:pt>
                <c:pt idx="49">
                  <c:v>46000</c:v>
                </c:pt>
                <c:pt idx="50">
                  <c:v>47000</c:v>
                </c:pt>
                <c:pt idx="51">
                  <c:v>48000</c:v>
                </c:pt>
                <c:pt idx="52">
                  <c:v>49000</c:v>
                </c:pt>
                <c:pt idx="53">
                  <c:v>50000</c:v>
                </c:pt>
                <c:pt idx="54">
                  <c:v>51000</c:v>
                </c:pt>
                <c:pt idx="55">
                  <c:v>52000</c:v>
                </c:pt>
                <c:pt idx="56">
                  <c:v>53000</c:v>
                </c:pt>
                <c:pt idx="57">
                  <c:v>54000</c:v>
                </c:pt>
                <c:pt idx="58">
                  <c:v>55000</c:v>
                </c:pt>
                <c:pt idx="59">
                  <c:v>56000</c:v>
                </c:pt>
                <c:pt idx="60">
                  <c:v>57000</c:v>
                </c:pt>
                <c:pt idx="61">
                  <c:v>58000</c:v>
                </c:pt>
                <c:pt idx="62">
                  <c:v>59000</c:v>
                </c:pt>
                <c:pt idx="63">
                  <c:v>60000</c:v>
                </c:pt>
                <c:pt idx="64">
                  <c:v>61000</c:v>
                </c:pt>
                <c:pt idx="65">
                  <c:v>62000</c:v>
                </c:pt>
                <c:pt idx="66">
                  <c:v>63000</c:v>
                </c:pt>
                <c:pt idx="67">
                  <c:v>64000</c:v>
                </c:pt>
                <c:pt idx="68">
                  <c:v>65000</c:v>
                </c:pt>
                <c:pt idx="69">
                  <c:v>66000</c:v>
                </c:pt>
                <c:pt idx="70">
                  <c:v>67000</c:v>
                </c:pt>
                <c:pt idx="71">
                  <c:v>68000</c:v>
                </c:pt>
                <c:pt idx="72">
                  <c:v>69000</c:v>
                </c:pt>
                <c:pt idx="73">
                  <c:v>70000</c:v>
                </c:pt>
                <c:pt idx="74">
                  <c:v>71000</c:v>
                </c:pt>
                <c:pt idx="75">
                  <c:v>72000</c:v>
                </c:pt>
                <c:pt idx="76">
                  <c:v>73000</c:v>
                </c:pt>
                <c:pt idx="77">
                  <c:v>74000</c:v>
                </c:pt>
                <c:pt idx="78">
                  <c:v>75000</c:v>
                </c:pt>
                <c:pt idx="79">
                  <c:v>76000</c:v>
                </c:pt>
                <c:pt idx="80">
                  <c:v>77000</c:v>
                </c:pt>
                <c:pt idx="81">
                  <c:v>78000</c:v>
                </c:pt>
                <c:pt idx="82">
                  <c:v>79000</c:v>
                </c:pt>
                <c:pt idx="83">
                  <c:v>80000</c:v>
                </c:pt>
                <c:pt idx="84">
                  <c:v>81000</c:v>
                </c:pt>
                <c:pt idx="85">
                  <c:v>82000</c:v>
                </c:pt>
                <c:pt idx="86">
                  <c:v>83000</c:v>
                </c:pt>
                <c:pt idx="87">
                  <c:v>84000</c:v>
                </c:pt>
                <c:pt idx="88">
                  <c:v>85000</c:v>
                </c:pt>
                <c:pt idx="89">
                  <c:v>86000</c:v>
                </c:pt>
                <c:pt idx="90">
                  <c:v>87000</c:v>
                </c:pt>
                <c:pt idx="91">
                  <c:v>88000</c:v>
                </c:pt>
                <c:pt idx="92">
                  <c:v>89000</c:v>
                </c:pt>
                <c:pt idx="93">
                  <c:v>90000</c:v>
                </c:pt>
                <c:pt idx="94">
                  <c:v>91000</c:v>
                </c:pt>
                <c:pt idx="95">
                  <c:v>92000</c:v>
                </c:pt>
                <c:pt idx="96">
                  <c:v>93000</c:v>
                </c:pt>
                <c:pt idx="97">
                  <c:v>94000</c:v>
                </c:pt>
                <c:pt idx="98">
                  <c:v>95000</c:v>
                </c:pt>
                <c:pt idx="99">
                  <c:v>96000</c:v>
                </c:pt>
                <c:pt idx="100">
                  <c:v>97000</c:v>
                </c:pt>
                <c:pt idx="101">
                  <c:v>98000</c:v>
                </c:pt>
                <c:pt idx="102">
                  <c:v>99000</c:v>
                </c:pt>
                <c:pt idx="103">
                  <c:v>100000</c:v>
                </c:pt>
                <c:pt idx="104">
                  <c:v>101000</c:v>
                </c:pt>
                <c:pt idx="105">
                  <c:v>102000</c:v>
                </c:pt>
                <c:pt idx="106">
                  <c:v>103000</c:v>
                </c:pt>
                <c:pt idx="107">
                  <c:v>104000</c:v>
                </c:pt>
                <c:pt idx="108">
                  <c:v>105000</c:v>
                </c:pt>
                <c:pt idx="109">
                  <c:v>106000</c:v>
                </c:pt>
                <c:pt idx="110">
                  <c:v>107000</c:v>
                </c:pt>
                <c:pt idx="111">
                  <c:v>108000</c:v>
                </c:pt>
                <c:pt idx="112">
                  <c:v>109000</c:v>
                </c:pt>
                <c:pt idx="113">
                  <c:v>110000</c:v>
                </c:pt>
                <c:pt idx="114">
                  <c:v>111000</c:v>
                </c:pt>
                <c:pt idx="115">
                  <c:v>112000</c:v>
                </c:pt>
                <c:pt idx="116">
                  <c:v>113000</c:v>
                </c:pt>
                <c:pt idx="117">
                  <c:v>114000</c:v>
                </c:pt>
                <c:pt idx="118">
                  <c:v>115000</c:v>
                </c:pt>
                <c:pt idx="119">
                  <c:v>116000</c:v>
                </c:pt>
                <c:pt idx="120">
                  <c:v>117000</c:v>
                </c:pt>
                <c:pt idx="121">
                  <c:v>118000</c:v>
                </c:pt>
                <c:pt idx="122">
                  <c:v>119000</c:v>
                </c:pt>
                <c:pt idx="123">
                  <c:v>120000</c:v>
                </c:pt>
                <c:pt idx="124">
                  <c:v>121000</c:v>
                </c:pt>
                <c:pt idx="125">
                  <c:v>122000</c:v>
                </c:pt>
                <c:pt idx="126">
                  <c:v>123000</c:v>
                </c:pt>
              </c:numCache>
            </c:numRef>
          </c:xVal>
          <c:yVal>
            <c:numRef>
              <c:f>'15-7-1982'!$G$41:$G$167</c:f>
              <c:numCache>
                <c:formatCode>#,#00</c:formatCode>
                <c:ptCount val="127"/>
                <c:pt idx="0">
                  <c:v>34</c:v>
                </c:pt>
                <c:pt idx="1">
                  <c:v>33.78969631823945</c:v>
                </c:pt>
                <c:pt idx="2">
                  <c:v>33.520808237763028</c:v>
                </c:pt>
                <c:pt idx="3">
                  <c:v>33.177437424153844</c:v>
                </c:pt>
                <c:pt idx="4">
                  <c:v>32.739647337470068</c:v>
                </c:pt>
                <c:pt idx="5">
                  <c:v>32.182622047284696</c:v>
                </c:pt>
                <c:pt idx="6">
                  <c:v>31.475780113186211</c:v>
                </c:pt>
                <c:pt idx="7">
                  <c:v>30.581951656983083</c:v>
                </c:pt>
                <c:pt idx="8">
                  <c:v>29.456830238367051</c:v>
                </c:pt>
                <c:pt idx="9">
                  <c:v>28.176466804103228</c:v>
                </c:pt>
                <c:pt idx="10">
                  <c:v>26.850863368607396</c:v>
                </c:pt>
                <c:pt idx="11">
                  <c:v>25.481666942314064</c:v>
                </c:pt>
                <c:pt idx="12">
                  <c:v>24.071149738128849</c:v>
                </c:pt>
                <c:pt idx="13">
                  <c:v>22.622298663741738</c:v>
                </c:pt>
                <c:pt idx="14">
                  <c:v>21.138912472192953</c:v>
                </c:pt>
                <c:pt idx="15">
                  <c:v>19.625706155864979</c:v>
                </c:pt>
                <c:pt idx="16">
                  <c:v>18.08842170443776</c:v>
                </c:pt>
                <c:pt idx="17">
                  <c:v>16.533943695611963</c:v>
                </c:pt>
                <c:pt idx="18">
                  <c:v>14.970417278963208</c:v>
                </c:pt>
                <c:pt idx="19">
                  <c:v>13.407364849782081</c:v>
                </c:pt>
                <c:pt idx="20">
                  <c:v>11.855795949728705</c:v>
                </c:pt>
                <c:pt idx="21">
                  <c:v>10.328302466752703</c:v>
                </c:pt>
                <c:pt idx="22">
                  <c:v>8.8391277246339985</c:v>
                </c:pt>
                <c:pt idx="23">
                  <c:v>7.4041930652714978</c:v>
                </c:pt>
                <c:pt idx="24">
                  <c:v>6.0410582473846475</c:v>
                </c:pt>
                <c:pt idx="25">
                  <c:v>4.7687810836664246</c:v>
                </c:pt>
                <c:pt idx="26">
                  <c:v>3.607624840358139</c:v>
                </c:pt>
                <c:pt idx="27">
                  <c:v>2.5785344935897458</c:v>
                </c:pt>
                <c:pt idx="28">
                  <c:v>1.7022555495510394</c:v>
                </c:pt>
                <c:pt idx="29">
                  <c:v>0.99787995229104698</c:v>
                </c:pt>
                <c:pt idx="30">
                  <c:v>0.48041407993023511</c:v>
                </c:pt>
                <c:pt idx="31">
                  <c:v>0.15647999410350261</c:v>
                </c:pt>
                <c:pt idx="32">
                  <c:v>1.5561316797945928E-2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722560"/>
        <c:axId val="122724736"/>
      </c:scatterChart>
      <c:valAx>
        <c:axId val="122722560"/>
        <c:scaling>
          <c:orientation val="minMax"/>
          <c:max val="4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2724736"/>
        <c:crosses val="autoZero"/>
        <c:crossBetween val="midCat"/>
      </c:valAx>
      <c:valAx>
        <c:axId val="12272473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272256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"/>
  <sheetViews>
    <sheetView tabSelected="1" zoomScaleNormal="100" workbookViewId="0">
      <selection activeCell="B26" sqref="B26:E26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8" ht="15.75" thickBot="1" x14ac:dyDescent="0.3"/>
    <row r="2" spans="2:8" x14ac:dyDescent="0.25">
      <c r="B2" s="129" t="s">
        <v>62</v>
      </c>
      <c r="C2" s="130"/>
      <c r="D2" s="130"/>
      <c r="E2" s="131"/>
    </row>
    <row r="3" spans="2:8" x14ac:dyDescent="0.25">
      <c r="B3" s="132"/>
      <c r="C3" s="133"/>
      <c r="D3" s="133"/>
      <c r="E3" s="134"/>
    </row>
    <row r="4" spans="2:8" x14ac:dyDescent="0.25">
      <c r="B4" s="132"/>
      <c r="C4" s="133"/>
      <c r="D4" s="133"/>
      <c r="E4" s="134"/>
    </row>
    <row r="5" spans="2:8" x14ac:dyDescent="0.25">
      <c r="B5" s="132"/>
      <c r="C5" s="133"/>
      <c r="D5" s="133"/>
      <c r="E5" s="134"/>
    </row>
    <row r="6" spans="2:8" x14ac:dyDescent="0.25">
      <c r="B6" s="132"/>
      <c r="C6" s="133"/>
      <c r="D6" s="133"/>
      <c r="E6" s="134"/>
    </row>
    <row r="7" spans="2:8" x14ac:dyDescent="0.25">
      <c r="B7" s="132"/>
      <c r="C7" s="133"/>
      <c r="D7" s="133"/>
      <c r="E7" s="134"/>
    </row>
    <row r="8" spans="2:8" x14ac:dyDescent="0.25">
      <c r="B8" s="132"/>
      <c r="C8" s="133"/>
      <c r="D8" s="133"/>
      <c r="E8" s="134"/>
    </row>
    <row r="9" spans="2:8" x14ac:dyDescent="0.25">
      <c r="B9" s="132"/>
      <c r="C9" s="133"/>
      <c r="D9" s="133"/>
      <c r="E9" s="134"/>
    </row>
    <row r="10" spans="2:8" x14ac:dyDescent="0.25">
      <c r="B10" s="132"/>
      <c r="C10" s="133"/>
      <c r="D10" s="133"/>
      <c r="E10" s="134"/>
      <c r="H10" s="3" t="s">
        <v>73</v>
      </c>
    </row>
    <row r="11" spans="2:8" x14ac:dyDescent="0.25">
      <c r="B11" s="132"/>
      <c r="C11" s="133"/>
      <c r="D11" s="133"/>
      <c r="E11" s="134"/>
    </row>
    <row r="12" spans="2:8" ht="15.75" thickBot="1" x14ac:dyDescent="0.3">
      <c r="B12" s="135"/>
      <c r="C12" s="136"/>
      <c r="D12" s="136"/>
      <c r="E12" s="137"/>
    </row>
    <row r="13" spans="2:8" ht="15.75" thickBot="1" x14ac:dyDescent="0.3"/>
    <row r="14" spans="2:8" ht="15.75" thickBot="1" x14ac:dyDescent="0.3">
      <c r="B14" s="126" t="s">
        <v>61</v>
      </c>
      <c r="C14" s="127"/>
      <c r="D14" s="127"/>
      <c r="E14" s="128"/>
    </row>
    <row r="15" spans="2:8" ht="15.75" thickBot="1" x14ac:dyDescent="0.3">
      <c r="B15" s="123" t="s">
        <v>65</v>
      </c>
      <c r="C15" s="124"/>
      <c r="D15" s="124"/>
      <c r="E15" s="125"/>
    </row>
    <row r="16" spans="2:8" ht="15.75" thickBot="1" x14ac:dyDescent="0.3"/>
    <row r="17" spans="2:5" ht="15.75" thickBot="1" x14ac:dyDescent="0.3">
      <c r="B17" s="126" t="s">
        <v>3</v>
      </c>
      <c r="C17" s="127"/>
      <c r="D17" s="127"/>
      <c r="E17" s="128"/>
    </row>
    <row r="18" spans="2:5" x14ac:dyDescent="0.25">
      <c r="B18" s="28" t="s">
        <v>8</v>
      </c>
      <c r="C18" s="8" t="s">
        <v>9</v>
      </c>
      <c r="D18" s="113">
        <v>40000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5413.4113294645085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4000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16000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8000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3.6</v>
      </c>
      <c r="E23" s="92" t="s">
        <v>7</v>
      </c>
    </row>
    <row r="24" spans="2:5" ht="15.75" thickBot="1" x14ac:dyDescent="0.3"/>
    <row r="25" spans="2:5" ht="15.75" thickBot="1" x14ac:dyDescent="0.3">
      <c r="B25" s="126" t="s">
        <v>11</v>
      </c>
      <c r="C25" s="127"/>
      <c r="D25" s="127"/>
      <c r="E25" s="128"/>
    </row>
    <row r="26" spans="2:5" x14ac:dyDescent="0.25">
      <c r="B26" s="138">
        <v>30831</v>
      </c>
      <c r="C26" s="139"/>
      <c r="D26" s="139"/>
      <c r="E26" s="140"/>
    </row>
    <row r="27" spans="2:5" x14ac:dyDescent="0.25">
      <c r="B27" s="117">
        <v>30819</v>
      </c>
      <c r="C27" s="118"/>
      <c r="D27" s="118"/>
      <c r="E27" s="119"/>
    </row>
    <row r="28" spans="2:5" x14ac:dyDescent="0.25">
      <c r="B28" s="117">
        <v>30791</v>
      </c>
      <c r="C28" s="118"/>
      <c r="D28" s="118"/>
      <c r="E28" s="119"/>
    </row>
    <row r="29" spans="2:5" x14ac:dyDescent="0.25">
      <c r="B29" s="117">
        <v>30800</v>
      </c>
      <c r="C29" s="118"/>
      <c r="D29" s="118"/>
      <c r="E29" s="119"/>
    </row>
    <row r="30" spans="2:5" x14ac:dyDescent="0.25">
      <c r="B30" s="117">
        <v>30878</v>
      </c>
      <c r="C30" s="118"/>
      <c r="D30" s="118"/>
      <c r="E30" s="119"/>
    </row>
    <row r="31" spans="2:5" x14ac:dyDescent="0.25">
      <c r="B31" s="117"/>
      <c r="C31" s="118"/>
      <c r="D31" s="118"/>
      <c r="E31" s="119"/>
    </row>
    <row r="32" spans="2:5" x14ac:dyDescent="0.25">
      <c r="B32" s="117"/>
      <c r="C32" s="118"/>
      <c r="D32" s="118"/>
      <c r="E32" s="119"/>
    </row>
    <row r="33" spans="2:5" x14ac:dyDescent="0.25">
      <c r="B33" s="117"/>
      <c r="C33" s="118"/>
      <c r="D33" s="118"/>
      <c r="E33" s="119"/>
    </row>
    <row r="34" spans="2:5" x14ac:dyDescent="0.25">
      <c r="B34" s="117"/>
      <c r="C34" s="118"/>
      <c r="D34" s="118"/>
      <c r="E34" s="119"/>
    </row>
    <row r="35" spans="2:5" x14ac:dyDescent="0.25">
      <c r="B35" s="117"/>
      <c r="C35" s="118"/>
      <c r="D35" s="118"/>
      <c r="E35" s="119"/>
    </row>
    <row r="36" spans="2:5" x14ac:dyDescent="0.25">
      <c r="B36" s="117"/>
      <c r="C36" s="118"/>
      <c r="D36" s="118"/>
      <c r="E36" s="119"/>
    </row>
    <row r="37" spans="2:5" x14ac:dyDescent="0.25">
      <c r="B37" s="117"/>
      <c r="C37" s="118"/>
      <c r="D37" s="118"/>
      <c r="E37" s="119"/>
    </row>
    <row r="38" spans="2:5" x14ac:dyDescent="0.25">
      <c r="B38" s="117"/>
      <c r="C38" s="118"/>
      <c r="D38" s="118"/>
      <c r="E38" s="119"/>
    </row>
    <row r="39" spans="2:5" x14ac:dyDescent="0.25">
      <c r="B39" s="117"/>
      <c r="C39" s="118"/>
      <c r="D39" s="118"/>
      <c r="E39" s="119"/>
    </row>
    <row r="40" spans="2:5" ht="15.75" thickBot="1" x14ac:dyDescent="0.3">
      <c r="B40" s="120"/>
      <c r="C40" s="121"/>
      <c r="D40" s="121"/>
      <c r="E40" s="122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C13" sqref="C13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30</v>
      </c>
      <c r="D5" s="17" t="s">
        <v>13</v>
      </c>
      <c r="F5" s="115">
        <v>3000</v>
      </c>
      <c r="G5" s="116">
        <v>21.5</v>
      </c>
      <c r="H5" s="109">
        <v>3000</v>
      </c>
      <c r="I5" s="107">
        <v>30</v>
      </c>
      <c r="Q5" s="13"/>
    </row>
    <row r="6" spans="1:17" x14ac:dyDescent="0.25">
      <c r="A6" s="20" t="s">
        <v>21</v>
      </c>
      <c r="B6" s="15" t="s">
        <v>22</v>
      </c>
      <c r="C6" s="16">
        <v>12000</v>
      </c>
      <c r="D6" s="17" t="s">
        <v>7</v>
      </c>
      <c r="F6" s="44">
        <v>5000</v>
      </c>
      <c r="G6" s="19">
        <v>16.5</v>
      </c>
      <c r="H6" s="18">
        <v>5000</v>
      </c>
      <c r="I6" s="108">
        <v>30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3</v>
      </c>
      <c r="D7" s="17" t="s">
        <v>7</v>
      </c>
      <c r="F7" s="44">
        <v>8000</v>
      </c>
      <c r="G7" s="19">
        <v>11</v>
      </c>
      <c r="H7" s="18">
        <v>8000</v>
      </c>
      <c r="I7" s="108">
        <v>29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10000</v>
      </c>
      <c r="G8" s="19">
        <v>7.5</v>
      </c>
      <c r="H8" s="18">
        <v>10000</v>
      </c>
      <c r="I8" s="108">
        <v>28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13000</v>
      </c>
      <c r="G9" s="19">
        <v>3</v>
      </c>
      <c r="H9" s="18">
        <v>13000</v>
      </c>
      <c r="I9" s="108">
        <v>24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17000</v>
      </c>
      <c r="G10" s="35">
        <v>0.5</v>
      </c>
      <c r="H10" s="18">
        <v>17000</v>
      </c>
      <c r="I10" s="108">
        <v>17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v>20000</v>
      </c>
      <c r="G11" s="19">
        <v>0.2</v>
      </c>
      <c r="H11" s="18">
        <v>20000</v>
      </c>
      <c r="I11" s="108">
        <v>12.5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115</v>
      </c>
      <c r="D12" s="34" t="s">
        <v>37</v>
      </c>
      <c r="F12" s="18"/>
      <c r="G12" s="19"/>
      <c r="H12" s="18">
        <v>23000</v>
      </c>
      <c r="I12" s="19">
        <v>5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50</v>
      </c>
      <c r="D13" s="17" t="s">
        <v>31</v>
      </c>
      <c r="F13" s="18"/>
      <c r="G13" s="19"/>
      <c r="H13" s="18">
        <v>26000</v>
      </c>
      <c r="I13" s="19">
        <v>2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2.2999999999999998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40000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5413.4113294645085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4000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16000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1.7391304347826087E-2</v>
      </c>
      <c r="D25" s="30"/>
      <c r="F25" s="141" t="s">
        <v>68</v>
      </c>
      <c r="G25" s="142"/>
      <c r="H25" s="142"/>
      <c r="I25" s="143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2.044437756042774</v>
      </c>
      <c r="D26" s="54" t="s">
        <v>34</v>
      </c>
      <c r="F26" s="144"/>
      <c r="G26" s="145"/>
      <c r="H26" s="145"/>
      <c r="I26" s="146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0.57827584739839277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22.34788339199072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102.2218878021387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3600685.2520208727</v>
      </c>
      <c r="F32" s="70">
        <f>IF(A32&lt;=$C$21,IF($C$12*(1-$C$25*(EXP(A32/$C$19)-1))&gt;0,$C$12*(1-$C$25*(EXP(A32/$C$19)-1)),0),IF($C$29*(1-$C$27*(EXP((A32-$C$21)/$C$20)-1))&gt;0,$C$29*(1-$C$27*(EXP((A32-$C$21)/$C$20)-1)),0))</f>
        <v>116.9777820069235</v>
      </c>
      <c r="G32" s="71">
        <f t="shared" ref="G32:G63" si="1">IF(A32&lt;=$C$21,($C$5-$C$8)*(F32/$C$12)^(1/$C$11)+$C$8, ($C$28-$C$8)*(F32/$C$29)^(1/$C$11)+$C$8)</f>
        <v>31.30654274926977</v>
      </c>
      <c r="H32" s="72">
        <f t="shared" ref="H32:H63" si="2">A32-$C$6/2</f>
        <v>-24000</v>
      </c>
      <c r="I32" s="72">
        <f t="shared" ref="I32:I63" si="3">A32+$C$6/2</f>
        <v>-12000</v>
      </c>
      <c r="O32" s="3" t="s">
        <v>67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295562.24395722599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116.72932943352677</v>
      </c>
      <c r="G33" s="76">
        <f t="shared" si="1"/>
        <v>31.140575222864069</v>
      </c>
      <c r="H33" s="77">
        <f t="shared" si="2"/>
        <v>-14000</v>
      </c>
      <c r="I33" s="77">
        <f t="shared" si="3"/>
        <v>-2000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230184.10704022922</v>
      </c>
      <c r="F34" s="75">
        <f t="shared" si="5"/>
        <v>116.6524521130991</v>
      </c>
      <c r="G34" s="76">
        <f t="shared" si="1"/>
        <v>31.089327999643899</v>
      </c>
      <c r="H34" s="77">
        <f t="shared" si="2"/>
        <v>-13000</v>
      </c>
      <c r="I34" s="77">
        <f t="shared" si="3"/>
        <v>-1000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179267.56281352259</v>
      </c>
      <c r="F35" s="75">
        <f t="shared" si="5"/>
        <v>116.55373967970313</v>
      </c>
      <c r="G35" s="76">
        <f t="shared" si="1"/>
        <v>31.023599510080153</v>
      </c>
      <c r="H35" s="77">
        <f t="shared" si="2"/>
        <v>-12000</v>
      </c>
      <c r="I35" s="77">
        <f t="shared" si="3"/>
        <v>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139613.71829847366</v>
      </c>
      <c r="F36" s="75">
        <f t="shared" si="5"/>
        <v>116.42699040627963</v>
      </c>
      <c r="G36" s="76">
        <f t="shared" si="1"/>
        <v>30.939324819559427</v>
      </c>
      <c r="H36" s="77">
        <f t="shared" si="2"/>
        <v>-11000</v>
      </c>
      <c r="I36" s="77">
        <f t="shared" si="3"/>
        <v>1000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108731.27313836181</v>
      </c>
      <c r="F37" s="75">
        <f t="shared" si="5"/>
        <v>116.26424111765712</v>
      </c>
      <c r="G37" s="76">
        <f t="shared" si="1"/>
        <v>30.83131560156972</v>
      </c>
      <c r="H37" s="77">
        <f t="shared" si="2"/>
        <v>-10000</v>
      </c>
      <c r="I37" s="77">
        <f t="shared" si="3"/>
        <v>2000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84680.000664506995</v>
      </c>
      <c r="F38" s="75">
        <f t="shared" si="5"/>
        <v>116.05526689451796</v>
      </c>
      <c r="G38" s="76">
        <f t="shared" si="1"/>
        <v>30.692961209210029</v>
      </c>
      <c r="H38" s="77">
        <f t="shared" si="2"/>
        <v>-9000</v>
      </c>
      <c r="I38" s="77">
        <f t="shared" si="3"/>
        <v>3000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65948.850828005132</v>
      </c>
      <c r="F39" s="75">
        <f t="shared" si="5"/>
        <v>115.78693868057474</v>
      </c>
      <c r="G39" s="76">
        <f t="shared" si="1"/>
        <v>30.515857836777595</v>
      </c>
      <c r="H39" s="77">
        <f t="shared" si="2"/>
        <v>-8000</v>
      </c>
      <c r="I39" s="77">
        <f t="shared" si="3"/>
        <v>4000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51361.016667509655</v>
      </c>
      <c r="F40" s="75">
        <f t="shared" si="5"/>
        <v>115.44239843385719</v>
      </c>
      <c r="G40" s="76">
        <f t="shared" si="1"/>
        <v>30.289353693248376</v>
      </c>
      <c r="H40" s="77">
        <f t="shared" si="2"/>
        <v>-7000</v>
      </c>
      <c r="I40" s="77">
        <f t="shared" si="3"/>
        <v>5000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40000</v>
      </c>
      <c r="F41" s="75">
        <f t="shared" si="5"/>
        <v>115</v>
      </c>
      <c r="G41" s="76">
        <f t="shared" si="1"/>
        <v>30</v>
      </c>
      <c r="H41" s="77">
        <f t="shared" si="2"/>
        <v>-6000</v>
      </c>
      <c r="I41" s="77">
        <f t="shared" si="3"/>
        <v>6000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31152.031322856194</v>
      </c>
      <c r="F42" s="75">
        <f t="shared" si="5"/>
        <v>114.43194916662451</v>
      </c>
      <c r="G42" s="76">
        <f t="shared" si="1"/>
        <v>29.630903399500124</v>
      </c>
      <c r="H42" s="77">
        <f t="shared" si="2"/>
        <v>-5000</v>
      </c>
      <c r="I42" s="77">
        <f t="shared" si="3"/>
        <v>7000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24261.226388505336</v>
      </c>
      <c r="F43" s="75">
        <f t="shared" si="5"/>
        <v>113.70255745859974</v>
      </c>
      <c r="G43" s="76">
        <f t="shared" si="1"/>
        <v>29.160988175407159</v>
      </c>
      <c r="H43" s="77">
        <f t="shared" si="2"/>
        <v>-4000</v>
      </c>
      <c r="I43" s="77">
        <f t="shared" si="3"/>
        <v>8000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18894.662109640587</v>
      </c>
      <c r="F44" s="75">
        <f t="shared" si="5"/>
        <v>112.76599996677466</v>
      </c>
      <c r="G44" s="76">
        <f t="shared" si="1"/>
        <v>28.564201785435131</v>
      </c>
      <c r="H44" s="77">
        <f t="shared" si="2"/>
        <v>-3000</v>
      </c>
      <c r="I44" s="77">
        <f t="shared" si="3"/>
        <v>9000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14715.177646857694</v>
      </c>
      <c r="F45" s="75">
        <f t="shared" si="5"/>
        <v>111.5634363430819</v>
      </c>
      <c r="G45" s="76">
        <f t="shared" si="1"/>
        <v>27.808743150808414</v>
      </c>
      <c r="H45" s="77">
        <f t="shared" si="2"/>
        <v>-2000</v>
      </c>
      <c r="I45" s="77">
        <f t="shared" si="3"/>
        <v>10000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11460.191874407603</v>
      </c>
      <c r="F46" s="75">
        <f t="shared" si="5"/>
        <v>110.01931408507632</v>
      </c>
      <c r="G46" s="76">
        <f t="shared" si="1"/>
        <v>26.856473569566717</v>
      </c>
      <c r="H46" s="77">
        <f t="shared" si="2"/>
        <v>-1000</v>
      </c>
      <c r="I46" s="77">
        <f t="shared" si="3"/>
        <v>11000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8925.2064059371933</v>
      </c>
      <c r="F47" s="75">
        <f t="shared" si="5"/>
        <v>108.03662185932387</v>
      </c>
      <c r="G47" s="76">
        <f t="shared" si="1"/>
        <v>25.662806174659092</v>
      </c>
      <c r="H47" s="77">
        <f t="shared" si="2"/>
        <v>0</v>
      </c>
      <c r="I47" s="77">
        <f t="shared" si="3"/>
        <v>12000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6950.9577380178052</v>
      </c>
      <c r="F48" s="75">
        <f t="shared" si="5"/>
        <v>105.49079464798854</v>
      </c>
      <c r="G48" s="76">
        <f t="shared" si="1"/>
        <v>24.177593050056611</v>
      </c>
      <c r="H48" s="77">
        <f t="shared" si="2"/>
        <v>1000</v>
      </c>
      <c r="I48" s="77">
        <f t="shared" si="3"/>
        <v>13000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5413.4113294645085</v>
      </c>
      <c r="F49" s="75">
        <f t="shared" si="5"/>
        <v>102.2218878021387</v>
      </c>
      <c r="G49" s="76">
        <f t="shared" si="1"/>
        <v>22.34788339199072</v>
      </c>
      <c r="H49" s="77">
        <f t="shared" si="2"/>
        <v>2000</v>
      </c>
      <c r="I49" s="77">
        <f t="shared" si="3"/>
        <v>14000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5085.4293172814241</v>
      </c>
      <c r="F50" s="75">
        <f t="shared" si="5"/>
        <v>98.409462402024772</v>
      </c>
      <c r="G50" s="76">
        <f t="shared" si="1"/>
        <v>20.322110203111965</v>
      </c>
      <c r="H50" s="77">
        <f t="shared" si="2"/>
        <v>3000</v>
      </c>
      <c r="I50" s="77">
        <f t="shared" si="3"/>
        <v>15000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4777.318730668786</v>
      </c>
      <c r="F51" s="75">
        <f t="shared" si="5"/>
        <v>94.35115668856578</v>
      </c>
      <c r="G51" s="76">
        <f t="shared" si="1"/>
        <v>18.291306438720763</v>
      </c>
      <c r="H51" s="77">
        <f t="shared" si="2"/>
        <v>4000</v>
      </c>
      <c r="I51" s="77">
        <f t="shared" si="3"/>
        <v>16000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4487.8756208137502</v>
      </c>
      <c r="F52" s="75">
        <f t="shared" si="5"/>
        <v>90.031112743994001</v>
      </c>
      <c r="G52" s="76">
        <f t="shared" si="1"/>
        <v>16.268900329784078</v>
      </c>
      <c r="H52" s="77">
        <f t="shared" si="2"/>
        <v>5000</v>
      </c>
      <c r="I52" s="77">
        <f t="shared" si="3"/>
        <v>17000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4215.9689824745737</v>
      </c>
      <c r="F53" s="75">
        <f t="shared" si="5"/>
        <v>85.432449902715703</v>
      </c>
      <c r="G53" s="76">
        <f t="shared" si="1"/>
        <v>14.270323068247777</v>
      </c>
      <c r="H53" s="77">
        <f t="shared" si="2"/>
        <v>6000</v>
      </c>
      <c r="I53" s="77">
        <f t="shared" si="3"/>
        <v>18000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3960.5363345530527</v>
      </c>
      <c r="F54" s="75">
        <f t="shared" si="5"/>
        <v>80.537198789743485</v>
      </c>
      <c r="G54" s="76">
        <f t="shared" si="1"/>
        <v>12.313115522185445</v>
      </c>
      <c r="H54" s="77">
        <f t="shared" si="2"/>
        <v>7000</v>
      </c>
      <c r="I54" s="77">
        <f t="shared" si="3"/>
        <v>19000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3720.5795684265404</v>
      </c>
      <c r="F55" s="75">
        <f t="shared" si="5"/>
        <v>75.326231104973076</v>
      </c>
      <c r="G55" s="76">
        <f t="shared" si="1"/>
        <v>10.416990059396529</v>
      </c>
      <c r="H55" s="77">
        <f t="shared" si="2"/>
        <v>8000</v>
      </c>
      <c r="I55" s="77">
        <f t="shared" si="3"/>
        <v>20000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3495.1610478168159</v>
      </c>
      <c r="F56" s="75">
        <f t="shared" si="5"/>
        <v>69.779184878934927</v>
      </c>
      <c r="G56" s="76">
        <f t="shared" si="1"/>
        <v>8.6038213426023926</v>
      </c>
      <c r="H56" s="77">
        <f t="shared" si="2"/>
        <v>9000</v>
      </c>
      <c r="I56" s="77">
        <f t="shared" si="3"/>
        <v>21000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3283.3999449559524</v>
      </c>
      <c r="F57" s="75">
        <f t="shared" si="5"/>
        <v>63.87438490795612</v>
      </c>
      <c r="G57" s="76">
        <f t="shared" si="1"/>
        <v>6.8975281472780852</v>
      </c>
      <c r="H57" s="77">
        <f t="shared" si="2"/>
        <v>10000</v>
      </c>
      <c r="I57" s="77">
        <f t="shared" si="3"/>
        <v>22000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3084.4687987326688</v>
      </c>
      <c r="F58" s="75">
        <f t="shared" si="5"/>
        <v>57.58875805783083</v>
      </c>
      <c r="G58" s="76">
        <f t="shared" si="1"/>
        <v>5.3237902403231994</v>
      </c>
      <c r="H58" s="77">
        <f t="shared" si="2"/>
        <v>11000</v>
      </c>
      <c r="I58" s="77">
        <f t="shared" si="3"/>
        <v>23000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2897.5902813700591</v>
      </c>
      <c r="F59" s="75">
        <f t="shared" si="5"/>
        <v>50.897743105047162</v>
      </c>
      <c r="G59" s="76">
        <f t="shared" si="1"/>
        <v>3.9095157519850172</v>
      </c>
      <c r="H59" s="77">
        <f t="shared" si="2"/>
        <v>12000</v>
      </c>
      <c r="I59" s="77">
        <f t="shared" si="3"/>
        <v>24000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2722.0341610004079</v>
      </c>
      <c r="F60" s="75">
        <f t="shared" si="5"/>
        <v>43.775194763272381</v>
      </c>
      <c r="G60" s="76">
        <f t="shared" si="1"/>
        <v>2.6819264988485827</v>
      </c>
      <c r="H60" s="77">
        <f t="shared" si="2"/>
        <v>13000</v>
      </c>
      <c r="I60" s="77">
        <f t="shared" si="3"/>
        <v>25000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2557.114448268303</v>
      </c>
      <c r="F61" s="75">
        <f t="shared" si="5"/>
        <v>36.193281520078543</v>
      </c>
      <c r="G61" s="76">
        <f t="shared" si="1"/>
        <v>1.6670420549117408</v>
      </c>
      <c r="H61" s="77">
        <f t="shared" si="2"/>
        <v>14000</v>
      </c>
      <c r="I61" s="77">
        <f t="shared" si="3"/>
        <v>26000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2402.1867158123182</v>
      </c>
      <c r="F62" s="75">
        <f t="shared" si="5"/>
        <v>28.122376884702767</v>
      </c>
      <c r="G62" s="76">
        <f t="shared" si="1"/>
        <v>0.88716972777380942</v>
      </c>
      <c r="H62" s="77">
        <f t="shared" si="2"/>
        <v>15000</v>
      </c>
      <c r="I62" s="77">
        <f t="shared" si="3"/>
        <v>27000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2256.6455801510942</v>
      </c>
      <c r="F63" s="75">
        <f t="shared" si="5"/>
        <v>19.530943621890785</v>
      </c>
      <c r="G63" s="76">
        <f t="shared" si="1"/>
        <v>0.35660277612156782</v>
      </c>
      <c r="H63" s="77">
        <f t="shared" si="2"/>
        <v>16000</v>
      </c>
      <c r="I63" s="77">
        <f t="shared" si="3"/>
        <v>28000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2119.9223361342324</v>
      </c>
      <c r="F64" s="75">
        <f t="shared" si="5"/>
        <v>10.385410519464864</v>
      </c>
      <c r="G64" s="76">
        <f t="shared" ref="G64:G95" si="8">IF(A64&lt;=$C$21,($C$5-$C$8)*(F64/$C$12)^(1/$C$11)+$C$8, ($C$28-$C$8)*(F64/$C$29)^(1/$C$11)+$C$8)</f>
        <v>7.352513394524221E-2</v>
      </c>
      <c r="H64" s="77">
        <f t="shared" ref="H64:H95" si="9">A64-$C$6/2</f>
        <v>17000</v>
      </c>
      <c r="I64" s="77">
        <f t="shared" ref="I64:I95" si="10">A64+$C$6/2</f>
        <v>29000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1991.4827347145581</v>
      </c>
      <c r="F65" s="75">
        <f t="shared" si="5"/>
        <v>0.65004120808259402</v>
      </c>
      <c r="G65" s="76">
        <f t="shared" si="8"/>
        <v>7.2065744186934416E-5</v>
      </c>
      <c r="H65" s="77">
        <f t="shared" si="9"/>
        <v>18000</v>
      </c>
      <c r="I65" s="77">
        <f t="shared" si="10"/>
        <v>30000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1870.8248953583598</v>
      </c>
      <c r="F66" s="75">
        <f t="shared" si="5"/>
        <v>0</v>
      </c>
      <c r="G66" s="76">
        <f t="shared" si="8"/>
        <v>0</v>
      </c>
      <c r="H66" s="77">
        <f t="shared" si="9"/>
        <v>19000</v>
      </c>
      <c r="I66" s="77">
        <f t="shared" si="10"/>
        <v>31000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1757.477344936297</v>
      </c>
      <c r="F67" s="75">
        <f t="shared" si="5"/>
        <v>0</v>
      </c>
      <c r="G67" s="76">
        <f t="shared" si="8"/>
        <v>0</v>
      </c>
      <c r="H67" s="77">
        <f t="shared" si="9"/>
        <v>20000</v>
      </c>
      <c r="I67" s="77">
        <f t="shared" si="10"/>
        <v>32000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1650.9971754319022</v>
      </c>
      <c r="F68" s="75">
        <f t="shared" si="5"/>
        <v>0</v>
      </c>
      <c r="G68" s="76">
        <f t="shared" si="8"/>
        <v>0</v>
      </c>
      <c r="H68" s="77">
        <f t="shared" si="9"/>
        <v>21000</v>
      </c>
      <c r="I68" s="77">
        <f t="shared" si="10"/>
        <v>33000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1550.9683132688806</v>
      </c>
      <c r="F69" s="75">
        <f t="shared" si="5"/>
        <v>0</v>
      </c>
      <c r="G69" s="76">
        <f t="shared" si="8"/>
        <v>0</v>
      </c>
      <c r="H69" s="77">
        <f t="shared" si="9"/>
        <v>22000</v>
      </c>
      <c r="I69" s="77">
        <f t="shared" si="10"/>
        <v>34000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1456.9998934945695</v>
      </c>
      <c r="F70" s="75">
        <f t="shared" si="5"/>
        <v>0</v>
      </c>
      <c r="G70" s="76">
        <f t="shared" si="8"/>
        <v>0</v>
      </c>
      <c r="H70" s="77">
        <f t="shared" si="9"/>
        <v>23000</v>
      </c>
      <c r="I70" s="77">
        <f t="shared" si="10"/>
        <v>35000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1368.7247324666416</v>
      </c>
      <c r="F71" s="75">
        <f t="shared" si="5"/>
        <v>0</v>
      </c>
      <c r="G71" s="76">
        <f t="shared" si="8"/>
        <v>0</v>
      </c>
      <c r="H71" s="77">
        <f t="shared" si="9"/>
        <v>24000</v>
      </c>
      <c r="I71" s="77">
        <f t="shared" si="10"/>
        <v>36000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1285.797893075043</v>
      </c>
      <c r="F72" s="75">
        <f t="shared" si="5"/>
        <v>0</v>
      </c>
      <c r="G72" s="76">
        <f t="shared" si="8"/>
        <v>0</v>
      </c>
      <c r="H72" s="77">
        <f t="shared" si="9"/>
        <v>25000</v>
      </c>
      <c r="I72" s="77">
        <f t="shared" si="10"/>
        <v>37000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1207.8953368927403</v>
      </c>
      <c r="F73" s="75">
        <f t="shared" si="5"/>
        <v>0</v>
      </c>
      <c r="G73" s="76">
        <f t="shared" si="8"/>
        <v>0</v>
      </c>
      <c r="H73" s="77">
        <f t="shared" si="9"/>
        <v>26000</v>
      </c>
      <c r="I73" s="77">
        <f t="shared" si="10"/>
        <v>38000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1134.7126579885241</v>
      </c>
      <c r="F74" s="75">
        <f t="shared" si="5"/>
        <v>0</v>
      </c>
      <c r="G74" s="76">
        <f t="shared" si="8"/>
        <v>0</v>
      </c>
      <c r="H74" s="77">
        <f t="shared" si="9"/>
        <v>27000</v>
      </c>
      <c r="I74" s="77">
        <f t="shared" si="10"/>
        <v>39000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1065.9638934542197</v>
      </c>
      <c r="F75" s="75">
        <f t="shared" si="5"/>
        <v>0</v>
      </c>
      <c r="G75" s="76">
        <f t="shared" si="8"/>
        <v>0</v>
      </c>
      <c r="H75" s="77">
        <f t="shared" si="9"/>
        <v>28000</v>
      </c>
      <c r="I75" s="77">
        <f t="shared" si="10"/>
        <v>40000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1001.380405998406</v>
      </c>
      <c r="F76" s="75">
        <f t="shared" si="5"/>
        <v>0</v>
      </c>
      <c r="G76" s="76">
        <f t="shared" si="8"/>
        <v>0</v>
      </c>
      <c r="H76" s="77">
        <f t="shared" si="9"/>
        <v>29000</v>
      </c>
      <c r="I76" s="77">
        <f t="shared" si="10"/>
        <v>41000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940.70983424036456</v>
      </c>
      <c r="F77" s="75">
        <f t="shared" si="5"/>
        <v>0</v>
      </c>
      <c r="G77" s="76">
        <f t="shared" si="8"/>
        <v>0</v>
      </c>
      <c r="H77" s="77">
        <f t="shared" si="9"/>
        <v>30000</v>
      </c>
      <c r="I77" s="77">
        <f t="shared" si="10"/>
        <v>42000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883.71510660249794</v>
      </c>
      <c r="F78" s="75">
        <f t="shared" si="5"/>
        <v>0</v>
      </c>
      <c r="G78" s="76">
        <f t="shared" si="8"/>
        <v>0</v>
      </c>
      <c r="H78" s="77">
        <f t="shared" si="9"/>
        <v>31000</v>
      </c>
      <c r="I78" s="77">
        <f t="shared" si="10"/>
        <v>43000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830.17351494798982</v>
      </c>
      <c r="F79" s="75">
        <f t="shared" si="5"/>
        <v>0</v>
      </c>
      <c r="G79" s="76">
        <f t="shared" si="8"/>
        <v>0</v>
      </c>
      <c r="H79" s="77">
        <f t="shared" si="9"/>
        <v>32000</v>
      </c>
      <c r="I79" s="77">
        <f t="shared" si="10"/>
        <v>44000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779.87584434391988</v>
      </c>
      <c r="F80" s="75">
        <f t="shared" si="5"/>
        <v>0</v>
      </c>
      <c r="G80" s="76">
        <f t="shared" si="8"/>
        <v>0</v>
      </c>
      <c r="H80" s="77">
        <f t="shared" si="9"/>
        <v>33000</v>
      </c>
      <c r="I80" s="77">
        <f t="shared" si="10"/>
        <v>45000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732.62555554936739</v>
      </c>
      <c r="F81" s="75">
        <f t="shared" si="5"/>
        <v>0</v>
      </c>
      <c r="G81" s="76">
        <f t="shared" si="8"/>
        <v>0</v>
      </c>
      <c r="H81" s="77">
        <f t="shared" si="9"/>
        <v>34000</v>
      </c>
      <c r="I81" s="77">
        <f t="shared" si="10"/>
        <v>46000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688.23801703405547</v>
      </c>
      <c r="F82" s="75">
        <f t="shared" si="5"/>
        <v>0</v>
      </c>
      <c r="G82" s="76">
        <f t="shared" si="8"/>
        <v>0</v>
      </c>
      <c r="H82" s="77">
        <f t="shared" si="9"/>
        <v>35000</v>
      </c>
      <c r="I82" s="77">
        <f t="shared" si="10"/>
        <v>47000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646.53978352663512</v>
      </c>
      <c r="F83" s="75">
        <f t="shared" si="5"/>
        <v>0</v>
      </c>
      <c r="G83" s="76">
        <f t="shared" si="8"/>
        <v>0</v>
      </c>
      <c r="H83" s="77">
        <f t="shared" si="9"/>
        <v>36000</v>
      </c>
      <c r="I83" s="77">
        <f t="shared" si="10"/>
        <v>48000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607.36791827351783</v>
      </c>
      <c r="F84" s="75">
        <f t="shared" si="5"/>
        <v>0</v>
      </c>
      <c r="G84" s="76">
        <f t="shared" si="8"/>
        <v>0</v>
      </c>
      <c r="H84" s="77">
        <f t="shared" si="9"/>
        <v>37000</v>
      </c>
      <c r="I84" s="77">
        <f t="shared" si="10"/>
        <v>49000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570.56935635997024</v>
      </c>
      <c r="F85" s="75">
        <f t="shared" si="5"/>
        <v>0</v>
      </c>
      <c r="G85" s="76">
        <f t="shared" si="8"/>
        <v>0</v>
      </c>
      <c r="H85" s="77">
        <f t="shared" si="9"/>
        <v>38000</v>
      </c>
      <c r="I85" s="77">
        <f t="shared" si="10"/>
        <v>50000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536.00030660563323</v>
      </c>
      <c r="F86" s="75">
        <f t="shared" si="5"/>
        <v>0</v>
      </c>
      <c r="G86" s="76">
        <f t="shared" si="8"/>
        <v>0</v>
      </c>
      <c r="H86" s="77">
        <f t="shared" si="9"/>
        <v>39000</v>
      </c>
      <c r="I86" s="77">
        <f t="shared" si="10"/>
        <v>51000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503.52568969736006</v>
      </c>
      <c r="F87" s="75">
        <f t="shared" si="5"/>
        <v>0</v>
      </c>
      <c r="G87" s="76">
        <f t="shared" si="8"/>
        <v>0</v>
      </c>
      <c r="H87" s="77">
        <f t="shared" si="9"/>
        <v>40000</v>
      </c>
      <c r="I87" s="77">
        <f t="shared" si="10"/>
        <v>52000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473.01861036386481</v>
      </c>
      <c r="F88" s="75">
        <f t="shared" si="5"/>
        <v>0</v>
      </c>
      <c r="G88" s="76">
        <f t="shared" si="8"/>
        <v>0</v>
      </c>
      <c r="H88" s="77">
        <f t="shared" si="9"/>
        <v>41000</v>
      </c>
      <c r="I88" s="77">
        <f t="shared" si="10"/>
        <v>53000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444.35986152969235</v>
      </c>
      <c r="F89" s="75">
        <f t="shared" si="5"/>
        <v>0</v>
      </c>
      <c r="G89" s="76">
        <f t="shared" si="8"/>
        <v>0</v>
      </c>
      <c r="H89" s="77">
        <f t="shared" si="9"/>
        <v>42000</v>
      </c>
      <c r="I89" s="77">
        <f t="shared" si="10"/>
        <v>54000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417.43745851098026</v>
      </c>
      <c r="F90" s="75">
        <f t="shared" si="5"/>
        <v>0</v>
      </c>
      <c r="G90" s="76">
        <f t="shared" si="8"/>
        <v>0</v>
      </c>
      <c r="H90" s="77">
        <f t="shared" si="9"/>
        <v>43000</v>
      </c>
      <c r="I90" s="77">
        <f t="shared" si="10"/>
        <v>55000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392.14620143287317</v>
      </c>
      <c r="F91" s="75">
        <f t="shared" si="5"/>
        <v>0</v>
      </c>
      <c r="G91" s="76">
        <f t="shared" si="8"/>
        <v>0</v>
      </c>
      <c r="H91" s="77">
        <f t="shared" si="9"/>
        <v>44000</v>
      </c>
      <c r="I91" s="77">
        <f t="shared" si="10"/>
        <v>56000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368.38726415872566</v>
      </c>
      <c r="F92" s="75">
        <f t="shared" si="5"/>
        <v>0</v>
      </c>
      <c r="G92" s="76">
        <f t="shared" si="8"/>
        <v>0</v>
      </c>
      <c r="H92" s="77">
        <f t="shared" si="9"/>
        <v>45000</v>
      </c>
      <c r="I92" s="77">
        <f t="shared" si="10"/>
        <v>57000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346.06780812482543</v>
      </c>
      <c r="F93" s="75">
        <f t="shared" si="5"/>
        <v>0</v>
      </c>
      <c r="G93" s="76">
        <f t="shared" si="8"/>
        <v>0</v>
      </c>
      <c r="H93" s="77">
        <f t="shared" si="9"/>
        <v>46000</v>
      </c>
      <c r="I93" s="77">
        <f t="shared" si="10"/>
        <v>58000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325.10061957168853</v>
      </c>
      <c r="F94" s="75">
        <f t="shared" si="5"/>
        <v>0</v>
      </c>
      <c r="G94" s="76">
        <f t="shared" si="8"/>
        <v>0</v>
      </c>
      <c r="H94" s="77">
        <f t="shared" si="9"/>
        <v>47000</v>
      </c>
      <c r="I94" s="77">
        <f t="shared" si="10"/>
        <v>59000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305.40376875439853</v>
      </c>
      <c r="F95" s="75">
        <f t="shared" si="5"/>
        <v>0</v>
      </c>
      <c r="G95" s="76">
        <f t="shared" si="8"/>
        <v>0</v>
      </c>
      <c r="H95" s="77">
        <f t="shared" si="9"/>
        <v>48000</v>
      </c>
      <c r="I95" s="77">
        <f t="shared" si="10"/>
        <v>60000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286.90028980034799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0</v>
      </c>
      <c r="H96" s="77">
        <f t="shared" ref="H96:H127" si="13">A96-$C$6/2</f>
        <v>49000</v>
      </c>
      <c r="I96" s="77">
        <f t="shared" ref="I96:I127" si="14">A96+$C$6/2</f>
        <v>61000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269.51787996341875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0</v>
      </c>
      <c r="H97" s="77">
        <f t="shared" si="13"/>
        <v>50000</v>
      </c>
      <c r="I97" s="77">
        <f t="shared" si="14"/>
        <v>62000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253.18861709942988</v>
      </c>
      <c r="F98" s="75">
        <f t="shared" si="15"/>
        <v>0</v>
      </c>
      <c r="G98" s="76">
        <f t="shared" si="12"/>
        <v>0</v>
      </c>
      <c r="H98" s="77">
        <f t="shared" si="13"/>
        <v>51000</v>
      </c>
      <c r="I98" s="77">
        <f t="shared" si="14"/>
        <v>63000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237.84869425888382</v>
      </c>
      <c r="F99" s="75">
        <f t="shared" si="15"/>
        <v>0</v>
      </c>
      <c r="G99" s="76">
        <f t="shared" si="12"/>
        <v>0</v>
      </c>
      <c r="H99" s="77">
        <f t="shared" si="13"/>
        <v>52000</v>
      </c>
      <c r="I99" s="77">
        <f t="shared" si="14"/>
        <v>64000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223.43817035992402</v>
      </c>
      <c r="F100" s="75">
        <f t="shared" si="15"/>
        <v>0</v>
      </c>
      <c r="G100" s="76">
        <f t="shared" si="12"/>
        <v>0</v>
      </c>
      <c r="H100" s="77">
        <f t="shared" si="13"/>
        <v>53000</v>
      </c>
      <c r="I100" s="77">
        <f t="shared" si="14"/>
        <v>65000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209.9007359672554</v>
      </c>
      <c r="F101" s="75">
        <f t="shared" si="15"/>
        <v>0</v>
      </c>
      <c r="G101" s="76">
        <f t="shared" si="12"/>
        <v>0</v>
      </c>
      <c r="H101" s="77">
        <f t="shared" si="13"/>
        <v>54000</v>
      </c>
      <c r="I101" s="77">
        <f t="shared" si="14"/>
        <v>66000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197.18349326180211</v>
      </c>
      <c r="F102" s="75">
        <f t="shared" si="15"/>
        <v>0</v>
      </c>
      <c r="G102" s="76">
        <f t="shared" si="12"/>
        <v>0</v>
      </c>
      <c r="H102" s="77">
        <f t="shared" si="13"/>
        <v>55000</v>
      </c>
      <c r="I102" s="77">
        <f t="shared" si="14"/>
        <v>67000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185.23674934132987</v>
      </c>
      <c r="F103" s="75">
        <f t="shared" si="15"/>
        <v>0</v>
      </c>
      <c r="G103" s="76">
        <f t="shared" si="12"/>
        <v>0</v>
      </c>
      <c r="H103" s="77">
        <f t="shared" si="13"/>
        <v>56000</v>
      </c>
      <c r="I103" s="77">
        <f t="shared" si="14"/>
        <v>68000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174.01382204435077</v>
      </c>
      <c r="F104" s="75">
        <f t="shared" si="15"/>
        <v>0</v>
      </c>
      <c r="G104" s="76">
        <f t="shared" si="12"/>
        <v>0</v>
      </c>
      <c r="H104" s="77">
        <f t="shared" si="13"/>
        <v>57000</v>
      </c>
      <c r="I104" s="77">
        <f t="shared" si="14"/>
        <v>69000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163.47085753856271</v>
      </c>
      <c r="F105" s="75">
        <f t="shared" si="15"/>
        <v>0</v>
      </c>
      <c r="G105" s="76">
        <f t="shared" si="12"/>
        <v>0</v>
      </c>
      <c r="H105" s="77">
        <f t="shared" si="13"/>
        <v>58000</v>
      </c>
      <c r="I105" s="77">
        <f t="shared" si="14"/>
        <v>70000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153.56665896104656</v>
      </c>
      <c r="F106" s="75">
        <f t="shared" si="15"/>
        <v>0</v>
      </c>
      <c r="G106" s="76">
        <f t="shared" si="12"/>
        <v>0</v>
      </c>
      <c r="H106" s="77">
        <f t="shared" si="13"/>
        <v>59000</v>
      </c>
      <c r="I106" s="77">
        <f t="shared" si="14"/>
        <v>71000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144.26252544062925</v>
      </c>
      <c r="F107" s="75">
        <f t="shared" si="15"/>
        <v>0</v>
      </c>
      <c r="G107" s="76">
        <f t="shared" si="12"/>
        <v>0</v>
      </c>
      <c r="H107" s="77">
        <f t="shared" si="13"/>
        <v>60000</v>
      </c>
      <c r="I107" s="77">
        <f t="shared" si="14"/>
        <v>72000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135.5221008733885</v>
      </c>
      <c r="F108" s="75">
        <f t="shared" si="15"/>
        <v>0</v>
      </c>
      <c r="G108" s="76">
        <f t="shared" si="12"/>
        <v>0</v>
      </c>
      <c r="H108" s="77">
        <f t="shared" si="13"/>
        <v>61000</v>
      </c>
      <c r="I108" s="77">
        <f t="shared" si="14"/>
        <v>73000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127.3112318603867</v>
      </c>
      <c r="F109" s="75">
        <f t="shared" si="15"/>
        <v>0</v>
      </c>
      <c r="G109" s="76">
        <f t="shared" si="12"/>
        <v>0</v>
      </c>
      <c r="H109" s="77">
        <f t="shared" si="13"/>
        <v>62000</v>
      </c>
      <c r="I109" s="77">
        <f t="shared" si="14"/>
        <v>74000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119.59783425252243</v>
      </c>
      <c r="F110" s="75">
        <f t="shared" si="15"/>
        <v>0</v>
      </c>
      <c r="G110" s="76">
        <f t="shared" si="12"/>
        <v>0</v>
      </c>
      <c r="H110" s="77">
        <f t="shared" si="13"/>
        <v>63000</v>
      </c>
      <c r="I110" s="77">
        <f t="shared" si="14"/>
        <v>75000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112.35176778102053</v>
      </c>
      <c r="F111" s="75">
        <f t="shared" si="15"/>
        <v>0</v>
      </c>
      <c r="G111" s="76">
        <f t="shared" si="12"/>
        <v>0</v>
      </c>
      <c r="H111" s="77">
        <f t="shared" si="13"/>
        <v>64000</v>
      </c>
      <c r="I111" s="77">
        <f t="shared" si="14"/>
        <v>76000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105.54471828367687</v>
      </c>
      <c r="F112" s="75">
        <f t="shared" si="15"/>
        <v>0</v>
      </c>
      <c r="G112" s="76">
        <f t="shared" si="12"/>
        <v>0</v>
      </c>
      <c r="H112" s="77">
        <f t="shared" si="13"/>
        <v>65000</v>
      </c>
      <c r="I112" s="77">
        <f t="shared" si="14"/>
        <v>77000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99.150087066654351</v>
      </c>
      <c r="F113" s="75">
        <f t="shared" si="15"/>
        <v>0</v>
      </c>
      <c r="G113" s="76">
        <f t="shared" si="12"/>
        <v>0</v>
      </c>
      <c r="H113" s="77">
        <f t="shared" si="13"/>
        <v>66000</v>
      </c>
      <c r="I113" s="77">
        <f t="shared" si="14"/>
        <v>78000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93.142886969508567</v>
      </c>
      <c r="F114" s="75">
        <f t="shared" si="15"/>
        <v>0</v>
      </c>
      <c r="G114" s="76">
        <f t="shared" si="12"/>
        <v>0</v>
      </c>
      <c r="H114" s="77">
        <f t="shared" si="13"/>
        <v>67000</v>
      </c>
      <c r="I114" s="77">
        <f t="shared" si="14"/>
        <v>79000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87.499644727315413</v>
      </c>
      <c r="F115" s="75">
        <f t="shared" si="15"/>
        <v>0</v>
      </c>
      <c r="G115" s="76">
        <f t="shared" si="12"/>
        <v>0</v>
      </c>
      <c r="H115" s="77">
        <f t="shared" si="13"/>
        <v>68000</v>
      </c>
      <c r="I115" s="77">
        <f t="shared" si="14"/>
        <v>80000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82.198309248378379</v>
      </c>
      <c r="F116" s="75">
        <f t="shared" si="15"/>
        <v>0</v>
      </c>
      <c r="G116" s="76">
        <f t="shared" si="12"/>
        <v>0</v>
      </c>
      <c r="H116" s="77">
        <f t="shared" si="13"/>
        <v>69000</v>
      </c>
      <c r="I116" s="77">
        <f t="shared" si="14"/>
        <v>81000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77.218165449108383</v>
      </c>
      <c r="F117" s="75">
        <f t="shared" si="15"/>
        <v>0</v>
      </c>
      <c r="G117" s="76">
        <f t="shared" si="12"/>
        <v>0</v>
      </c>
      <c r="H117" s="77">
        <f t="shared" si="13"/>
        <v>70000</v>
      </c>
      <c r="I117" s="77">
        <f t="shared" si="14"/>
        <v>82000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72.539753309384608</v>
      </c>
      <c r="F118" s="75">
        <f t="shared" si="15"/>
        <v>0</v>
      </c>
      <c r="G118" s="76">
        <f t="shared" si="12"/>
        <v>0</v>
      </c>
      <c r="H118" s="77">
        <f t="shared" si="13"/>
        <v>71000</v>
      </c>
      <c r="I118" s="77">
        <f t="shared" si="14"/>
        <v>83000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68.144791832102968</v>
      </c>
      <c r="F119" s="75">
        <f t="shared" si="15"/>
        <v>0</v>
      </c>
      <c r="G119" s="76">
        <f t="shared" si="12"/>
        <v>0</v>
      </c>
      <c r="H119" s="77">
        <f t="shared" si="13"/>
        <v>72000</v>
      </c>
      <c r="I119" s="77">
        <f t="shared" si="14"/>
        <v>84000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64.01610760978258</v>
      </c>
      <c r="F120" s="75">
        <f t="shared" si="15"/>
        <v>0</v>
      </c>
      <c r="G120" s="76">
        <f t="shared" si="12"/>
        <v>0</v>
      </c>
      <c r="H120" s="77">
        <f t="shared" si="13"/>
        <v>73000</v>
      </c>
      <c r="I120" s="77">
        <f t="shared" si="14"/>
        <v>85000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60.137567719102904</v>
      </c>
      <c r="F121" s="75">
        <f t="shared" si="15"/>
        <v>0</v>
      </c>
      <c r="G121" s="76">
        <f t="shared" si="12"/>
        <v>0</v>
      </c>
      <c r="H121" s="77">
        <f t="shared" si="13"/>
        <v>74000</v>
      </c>
      <c r="I121" s="77">
        <f t="shared" si="14"/>
        <v>86000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56.494016681155273</v>
      </c>
      <c r="F122" s="75">
        <f t="shared" si="15"/>
        <v>0</v>
      </c>
      <c r="G122" s="76">
        <f t="shared" si="12"/>
        <v>0</v>
      </c>
      <c r="H122" s="77">
        <f t="shared" si="13"/>
        <v>75000</v>
      </c>
      <c r="I122" s="77">
        <f t="shared" si="14"/>
        <v>87000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53.071217241079665</v>
      </c>
      <c r="F123" s="75">
        <f t="shared" si="15"/>
        <v>0</v>
      </c>
      <c r="G123" s="76">
        <f t="shared" si="12"/>
        <v>0</v>
      </c>
      <c r="H123" s="77">
        <f t="shared" si="13"/>
        <v>76000</v>
      </c>
      <c r="I123" s="77">
        <f t="shared" si="14"/>
        <v>88000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49.855794735681997</v>
      </c>
      <c r="F124" s="75">
        <f t="shared" si="15"/>
        <v>0</v>
      </c>
      <c r="G124" s="76">
        <f t="shared" si="12"/>
        <v>0</v>
      </c>
      <c r="H124" s="77">
        <f t="shared" si="13"/>
        <v>77000</v>
      </c>
      <c r="I124" s="77">
        <f t="shared" si="14"/>
        <v>89000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46.835184831646984</v>
      </c>
      <c r="F125" s="75">
        <f t="shared" si="15"/>
        <v>0</v>
      </c>
      <c r="G125" s="76">
        <f t="shared" si="12"/>
        <v>0</v>
      </c>
      <c r="H125" s="77">
        <f t="shared" si="13"/>
        <v>78000</v>
      </c>
      <c r="I125" s="77">
        <f t="shared" si="14"/>
        <v>90000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43.997584430132733</v>
      </c>
      <c r="F126" s="75">
        <f t="shared" si="15"/>
        <v>0</v>
      </c>
      <c r="G126" s="76">
        <f t="shared" si="12"/>
        <v>0</v>
      </c>
      <c r="H126" s="77">
        <f t="shared" si="13"/>
        <v>79000</v>
      </c>
      <c r="I126" s="77">
        <f t="shared" si="14"/>
        <v>91000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41.331905545905485</v>
      </c>
      <c r="F127" s="75">
        <f t="shared" si="15"/>
        <v>0</v>
      </c>
      <c r="G127" s="76">
        <f t="shared" si="12"/>
        <v>0</v>
      </c>
      <c r="H127" s="77">
        <f t="shared" si="13"/>
        <v>80000</v>
      </c>
      <c r="I127" s="77">
        <f t="shared" si="14"/>
        <v>92000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38.827731980796358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81000</v>
      </c>
      <c r="I128" s="77">
        <f t="shared" ref="I128:I159" si="20">A128+$C$6/2</f>
        <v>93000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36.475278622180653</v>
      </c>
      <c r="F129" s="75">
        <f t="shared" si="15"/>
        <v>0</v>
      </c>
      <c r="G129" s="76">
        <f t="shared" si="18"/>
        <v>0</v>
      </c>
      <c r="H129" s="77">
        <f t="shared" si="19"/>
        <v>82000</v>
      </c>
      <c r="I129" s="77">
        <f t="shared" si="20"/>
        <v>94000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34.265353207437627</v>
      </c>
      <c r="F130" s="75">
        <f t="shared" si="15"/>
        <v>0</v>
      </c>
      <c r="G130" s="76">
        <f t="shared" si="18"/>
        <v>0</v>
      </c>
      <c r="H130" s="77">
        <f t="shared" si="19"/>
        <v>83000</v>
      </c>
      <c r="I130" s="77">
        <f t="shared" si="20"/>
        <v>95000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32.189320404984535</v>
      </c>
      <c r="F131" s="75">
        <f t="shared" si="15"/>
        <v>0</v>
      </c>
      <c r="G131" s="76">
        <f t="shared" si="18"/>
        <v>0</v>
      </c>
      <c r="H131" s="77">
        <f t="shared" si="19"/>
        <v>84000</v>
      </c>
      <c r="I131" s="77">
        <f t="shared" si="20"/>
        <v>96000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30.239068071530838</v>
      </c>
      <c r="F132" s="75">
        <f t="shared" si="15"/>
        <v>0</v>
      </c>
      <c r="G132" s="76">
        <f t="shared" si="18"/>
        <v>0</v>
      </c>
      <c r="H132" s="77">
        <f t="shared" si="19"/>
        <v>85000</v>
      </c>
      <c r="I132" s="77">
        <f t="shared" si="20"/>
        <v>97000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28.406975553701969</v>
      </c>
      <c r="F133" s="75">
        <f t="shared" si="15"/>
        <v>0</v>
      </c>
      <c r="G133" s="76">
        <f t="shared" si="18"/>
        <v>0</v>
      </c>
      <c r="H133" s="77">
        <f t="shared" si="19"/>
        <v>86000</v>
      </c>
      <c r="I133" s="77">
        <f t="shared" si="20"/>
        <v>98000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26.685883910170698</v>
      </c>
      <c r="F134" s="75">
        <f t="shared" si="15"/>
        <v>0</v>
      </c>
      <c r="G134" s="76">
        <f t="shared" si="18"/>
        <v>0</v>
      </c>
      <c r="H134" s="77">
        <f t="shared" si="19"/>
        <v>87000</v>
      </c>
      <c r="I134" s="77">
        <f t="shared" si="20"/>
        <v>99000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25.069067937938307</v>
      </c>
      <c r="F135" s="75">
        <f t="shared" si="15"/>
        <v>0</v>
      </c>
      <c r="G135" s="76">
        <f t="shared" si="18"/>
        <v>0</v>
      </c>
      <c r="H135" s="77">
        <f t="shared" si="19"/>
        <v>88000</v>
      </c>
      <c r="I135" s="77">
        <f t="shared" si="20"/>
        <v>100000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23.550209893457733</v>
      </c>
      <c r="F136" s="75">
        <f t="shared" si="15"/>
        <v>0</v>
      </c>
      <c r="G136" s="76">
        <f t="shared" si="18"/>
        <v>0</v>
      </c>
      <c r="H136" s="77">
        <f t="shared" si="19"/>
        <v>89000</v>
      </c>
      <c r="I136" s="77">
        <f t="shared" si="20"/>
        <v>101000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22.123374805913343</v>
      </c>
      <c r="F137" s="75">
        <f t="shared" si="15"/>
        <v>0</v>
      </c>
      <c r="G137" s="76">
        <f t="shared" si="18"/>
        <v>0</v>
      </c>
      <c r="H137" s="77">
        <f t="shared" si="19"/>
        <v>90000</v>
      </c>
      <c r="I137" s="77">
        <f t="shared" si="20"/>
        <v>102000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20.782987286193542</v>
      </c>
      <c r="F138" s="75">
        <f t="shared" si="15"/>
        <v>0</v>
      </c>
      <c r="G138" s="76">
        <f t="shared" si="18"/>
        <v>0</v>
      </c>
      <c r="H138" s="77">
        <f t="shared" si="19"/>
        <v>91000</v>
      </c>
      <c r="I138" s="77">
        <f t="shared" si="20"/>
        <v>103000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19.523809740936603</v>
      </c>
      <c r="F139" s="75">
        <f t="shared" si="15"/>
        <v>0</v>
      </c>
      <c r="G139" s="76">
        <f t="shared" si="18"/>
        <v>0</v>
      </c>
      <c r="H139" s="77">
        <f t="shared" si="19"/>
        <v>92000</v>
      </c>
      <c r="I139" s="77">
        <f t="shared" si="20"/>
        <v>104000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18.340921906520826</v>
      </c>
      <c r="F140" s="75">
        <f t="shared" si="15"/>
        <v>0</v>
      </c>
      <c r="G140" s="76">
        <f t="shared" si="18"/>
        <v>0</v>
      </c>
      <c r="H140" s="77">
        <f t="shared" si="19"/>
        <v>93000</v>
      </c>
      <c r="I140" s="77">
        <f t="shared" si="20"/>
        <v>105000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17.229701623027502</v>
      </c>
      <c r="F141" s="75">
        <f t="shared" si="15"/>
        <v>0</v>
      </c>
      <c r="G141" s="76">
        <f t="shared" si="18"/>
        <v>0</v>
      </c>
      <c r="H141" s="77">
        <f t="shared" si="19"/>
        <v>94000</v>
      </c>
      <c r="I141" s="77">
        <f t="shared" si="20"/>
        <v>106000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16.185806773050583</v>
      </c>
      <c r="F142" s="75">
        <f t="shared" si="15"/>
        <v>0</v>
      </c>
      <c r="G142" s="76">
        <f t="shared" si="18"/>
        <v>0</v>
      </c>
      <c r="H142" s="77">
        <f t="shared" si="19"/>
        <v>95000</v>
      </c>
      <c r="I142" s="77">
        <f t="shared" si="20"/>
        <v>107000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15.205158314778549</v>
      </c>
      <c r="F143" s="75">
        <f t="shared" si="15"/>
        <v>0</v>
      </c>
      <c r="G143" s="76">
        <f t="shared" si="18"/>
        <v>0</v>
      </c>
      <c r="H143" s="77">
        <f t="shared" si="19"/>
        <v>96000</v>
      </c>
      <c r="I143" s="77">
        <f t="shared" si="20"/>
        <v>108000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14.283924343049904</v>
      </c>
      <c r="F144" s="75">
        <f t="shared" si="15"/>
        <v>0</v>
      </c>
      <c r="G144" s="76">
        <f t="shared" si="18"/>
        <v>0</v>
      </c>
      <c r="H144" s="77">
        <f t="shared" si="19"/>
        <v>97000</v>
      </c>
      <c r="I144" s="77">
        <f t="shared" si="20"/>
        <v>109000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13.418505116100476</v>
      </c>
      <c r="F145" s="75">
        <f t="shared" si="15"/>
        <v>0</v>
      </c>
      <c r="G145" s="76">
        <f t="shared" si="18"/>
        <v>0</v>
      </c>
      <c r="H145" s="77">
        <f t="shared" si="19"/>
        <v>98000</v>
      </c>
      <c r="I145" s="77">
        <f t="shared" si="20"/>
        <v>110000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12.605518989494243</v>
      </c>
      <c r="F146" s="75">
        <f t="shared" si="15"/>
        <v>0</v>
      </c>
      <c r="G146" s="76">
        <f t="shared" si="18"/>
        <v>0</v>
      </c>
      <c r="H146" s="77">
        <f t="shared" si="19"/>
        <v>99000</v>
      </c>
      <c r="I146" s="77">
        <f t="shared" si="20"/>
        <v>111000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11.841789202274215</v>
      </c>
      <c r="F147" s="75">
        <f t="shared" si="15"/>
        <v>0</v>
      </c>
      <c r="G147" s="76">
        <f t="shared" si="18"/>
        <v>0</v>
      </c>
      <c r="H147" s="77">
        <f t="shared" si="19"/>
        <v>100000</v>
      </c>
      <c r="I147" s="77">
        <f t="shared" si="20"/>
        <v>112000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11.124331463699967</v>
      </c>
      <c r="F148" s="75">
        <f t="shared" si="15"/>
        <v>0</v>
      </c>
      <c r="G148" s="76">
        <f t="shared" si="18"/>
        <v>0</v>
      </c>
      <c r="H148" s="77">
        <f t="shared" si="19"/>
        <v>101000</v>
      </c>
      <c r="I148" s="77">
        <f t="shared" si="20"/>
        <v>113000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10.450342292066702</v>
      </c>
      <c r="F149" s="75">
        <f t="shared" si="15"/>
        <v>0</v>
      </c>
      <c r="G149" s="76">
        <f t="shared" si="18"/>
        <v>0</v>
      </c>
      <c r="H149" s="77">
        <f t="shared" si="19"/>
        <v>102000</v>
      </c>
      <c r="I149" s="77">
        <f t="shared" si="20"/>
        <v>114000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9.8171880600395802</v>
      </c>
      <c r="F150" s="75">
        <f t="shared" si="15"/>
        <v>0</v>
      </c>
      <c r="G150" s="76">
        <f t="shared" si="18"/>
        <v>0</v>
      </c>
      <c r="H150" s="77">
        <f t="shared" si="19"/>
        <v>103000</v>
      </c>
      <c r="I150" s="77">
        <f t="shared" si="20"/>
        <v>115000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9.2223947036976668</v>
      </c>
      <c r="F151" s="75">
        <f t="shared" si="15"/>
        <v>0</v>
      </c>
      <c r="G151" s="76">
        <f t="shared" si="18"/>
        <v>0</v>
      </c>
      <c r="H151" s="77">
        <f t="shared" si="19"/>
        <v>104000</v>
      </c>
      <c r="I151" s="77">
        <f t="shared" si="20"/>
        <v>116000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8.6636380550754026</v>
      </c>
      <c r="F152" s="75">
        <f t="shared" si="15"/>
        <v>0</v>
      </c>
      <c r="G152" s="76">
        <f t="shared" si="18"/>
        <v>0</v>
      </c>
      <c r="H152" s="77">
        <f t="shared" si="19"/>
        <v>105000</v>
      </c>
      <c r="I152" s="77">
        <f t="shared" si="20"/>
        <v>117000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8.138734760425768</v>
      </c>
      <c r="F153" s="75">
        <f t="shared" si="15"/>
        <v>0</v>
      </c>
      <c r="G153" s="76">
        <f t="shared" si="18"/>
        <v>0</v>
      </c>
      <c r="H153" s="77">
        <f t="shared" si="19"/>
        <v>106000</v>
      </c>
      <c r="I153" s="77">
        <f t="shared" si="20"/>
        <v>118000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7.6456337487180708</v>
      </c>
      <c r="F154" s="75">
        <f t="shared" si="15"/>
        <v>0</v>
      </c>
      <c r="G154" s="76">
        <f t="shared" si="18"/>
        <v>0</v>
      </c>
      <c r="H154" s="77">
        <f t="shared" si="19"/>
        <v>107000</v>
      </c>
      <c r="I154" s="77">
        <f t="shared" si="20"/>
        <v>119000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7.1824082170333199</v>
      </c>
      <c r="F155" s="75">
        <f t="shared" si="15"/>
        <v>0</v>
      </c>
      <c r="G155" s="76">
        <f t="shared" si="18"/>
        <v>0</v>
      </c>
      <c r="H155" s="77">
        <f t="shared" si="19"/>
        <v>108000</v>
      </c>
      <c r="I155" s="77">
        <f t="shared" si="20"/>
        <v>120000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6.7472481015399461</v>
      </c>
      <c r="F156" s="75">
        <f t="shared" si="15"/>
        <v>0</v>
      </c>
      <c r="G156" s="76">
        <f t="shared" si="18"/>
        <v>0</v>
      </c>
      <c r="H156" s="77">
        <f t="shared" si="19"/>
        <v>109000</v>
      </c>
      <c r="I156" s="77">
        <f t="shared" si="20"/>
        <v>121000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6.3384530046300513</v>
      </c>
      <c r="F157" s="75">
        <f t="shared" si="15"/>
        <v>0</v>
      </c>
      <c r="G157" s="76">
        <f t="shared" si="18"/>
        <v>0</v>
      </c>
      <c r="H157" s="77">
        <f t="shared" si="19"/>
        <v>110000</v>
      </c>
      <c r="I157" s="77">
        <f t="shared" si="20"/>
        <v>122000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5.9544255505787946</v>
      </c>
      <c r="F158" s="75">
        <f t="shared" si="15"/>
        <v>0</v>
      </c>
      <c r="G158" s="76">
        <f t="shared" si="18"/>
        <v>0</v>
      </c>
      <c r="H158" s="77">
        <f t="shared" si="19"/>
        <v>111000</v>
      </c>
      <c r="I158" s="77">
        <f t="shared" si="20"/>
        <v>123000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5.5936651437640421</v>
      </c>
      <c r="F159" s="75">
        <f t="shared" si="15"/>
        <v>0</v>
      </c>
      <c r="G159" s="76">
        <f t="shared" si="18"/>
        <v>0</v>
      </c>
      <c r="H159" s="77">
        <f t="shared" si="19"/>
        <v>112000</v>
      </c>
      <c r="I159" s="77">
        <f t="shared" si="20"/>
        <v>124000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5.2547621050563604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113000</v>
      </c>
      <c r="I160" s="77">
        <f t="shared" ref="I160:I167" si="24">A160+$C$6/2</f>
        <v>125000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4.9363921634671826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114000</v>
      </c>
      <c r="I161" s="77">
        <f t="shared" si="24"/>
        <v>126000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4.6373112815311464</v>
      </c>
      <c r="F162" s="75">
        <f t="shared" si="25"/>
        <v>0</v>
      </c>
      <c r="G162" s="76">
        <f t="shared" si="22"/>
        <v>0</v>
      </c>
      <c r="H162" s="77">
        <f t="shared" si="23"/>
        <v>115000</v>
      </c>
      <c r="I162" s="77">
        <f t="shared" si="24"/>
        <v>127000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4.3563507942026582</v>
      </c>
      <c r="F163" s="75">
        <f t="shared" si="25"/>
        <v>0</v>
      </c>
      <c r="G163" s="76">
        <f t="shared" si="22"/>
        <v>0</v>
      </c>
      <c r="H163" s="77">
        <f t="shared" si="23"/>
        <v>116000</v>
      </c>
      <c r="I163" s="77">
        <f t="shared" si="24"/>
        <v>128000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4.0924128422718367</v>
      </c>
      <c r="F164" s="75">
        <f t="shared" si="25"/>
        <v>0</v>
      </c>
      <c r="G164" s="76">
        <f t="shared" si="22"/>
        <v>0</v>
      </c>
      <c r="H164" s="77">
        <f t="shared" si="23"/>
        <v>117000</v>
      </c>
      <c r="I164" s="77">
        <f t="shared" si="24"/>
        <v>129000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3.8444660824557881</v>
      </c>
      <c r="F165" s="75">
        <f t="shared" si="25"/>
        <v>0</v>
      </c>
      <c r="G165" s="76">
        <f t="shared" si="22"/>
        <v>0</v>
      </c>
      <c r="H165" s="77">
        <f t="shared" si="23"/>
        <v>118000</v>
      </c>
      <c r="I165" s="77">
        <f t="shared" si="24"/>
        <v>130000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3.6115416574023169</v>
      </c>
      <c r="F166" s="75">
        <f t="shared" si="25"/>
        <v>0</v>
      </c>
      <c r="G166" s="76">
        <f t="shared" si="22"/>
        <v>0</v>
      </c>
      <c r="H166" s="77">
        <f t="shared" si="23"/>
        <v>119000</v>
      </c>
      <c r="I166" s="77">
        <f t="shared" si="24"/>
        <v>131000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3.392729409858767</v>
      </c>
      <c r="F167" s="84">
        <f t="shared" si="25"/>
        <v>0</v>
      </c>
      <c r="G167" s="85">
        <f t="shared" si="22"/>
        <v>0</v>
      </c>
      <c r="H167" s="86">
        <f t="shared" si="23"/>
        <v>120000</v>
      </c>
      <c r="I167" s="86">
        <f t="shared" si="24"/>
        <v>132000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C6" sqref="C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70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29</v>
      </c>
      <c r="D5" s="17" t="s">
        <v>13</v>
      </c>
      <c r="F5" s="115">
        <f>5000+(1.5/2.5)*5000</f>
        <v>8000</v>
      </c>
      <c r="G5" s="116">
        <f>25+(18/25)*5</f>
        <v>28.6</v>
      </c>
      <c r="H5" s="109">
        <f>24/25*5000</f>
        <v>4800</v>
      </c>
      <c r="I5" s="107">
        <f>10+(15/25)*5</f>
        <v>13</v>
      </c>
      <c r="Q5" s="13"/>
    </row>
    <row r="6" spans="1:17" x14ac:dyDescent="0.25">
      <c r="A6" s="20" t="s">
        <v>21</v>
      </c>
      <c r="B6" s="15" t="s">
        <v>22</v>
      </c>
      <c r="C6" s="16">
        <v>14000</v>
      </c>
      <c r="D6" s="17" t="s">
        <v>7</v>
      </c>
      <c r="F6" s="44">
        <f>5000+(24/25)*5000</f>
        <v>9800</v>
      </c>
      <c r="G6" s="19">
        <f>25+(12/25)*5</f>
        <v>27.4</v>
      </c>
      <c r="H6" s="18">
        <v>5000</v>
      </c>
      <c r="I6" s="108">
        <f>5+(4/25)*5</f>
        <v>5.8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3.4</v>
      </c>
      <c r="D7" s="17" t="s">
        <v>7</v>
      </c>
      <c r="F7" s="44">
        <f>10000+(16/25)*5000</f>
        <v>13200</v>
      </c>
      <c r="G7" s="19">
        <f>20+(20/25)*5</f>
        <v>24</v>
      </c>
      <c r="H7" s="18">
        <v>8000</v>
      </c>
      <c r="I7" s="108">
        <v>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f>15000+(10/25)*5000</f>
        <v>17000</v>
      </c>
      <c r="G8" s="19">
        <f>10+(17/25)*5</f>
        <v>13.4</v>
      </c>
      <c r="H8" s="18">
        <v>9800</v>
      </c>
      <c r="I8" s="108">
        <f>10/25*5</f>
        <v>2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f>15000+(24/25)*5000</f>
        <v>19800</v>
      </c>
      <c r="G9" s="19">
        <f>5+(9/25)*5</f>
        <v>6.8</v>
      </c>
      <c r="H9" s="18">
        <v>13200</v>
      </c>
      <c r="I9" s="108">
        <f>8/25*5</f>
        <v>1.6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f>20000+14/25*5000</f>
        <v>22800</v>
      </c>
      <c r="G10" s="19">
        <f>14/25*5</f>
        <v>2.8000000000000003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f>25000+(4/25)*5000</f>
        <v>25800</v>
      </c>
      <c r="G11" s="19">
        <f>7/25*5</f>
        <v>1.4000000000000001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80</v>
      </c>
      <c r="D12" s="34" t="s">
        <v>37</v>
      </c>
      <c r="F12" s="18">
        <v>27500</v>
      </c>
      <c r="G12" s="19">
        <f>5/25*5</f>
        <v>1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50</v>
      </c>
      <c r="D13" s="17" t="s">
        <v>31</v>
      </c>
      <c r="F13" s="18">
        <f>30000+(1/25)*5000</f>
        <v>30200</v>
      </c>
      <c r="G13" s="19">
        <f>2/25*5</f>
        <v>0.4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1.6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40000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5413.4113294645085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4000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16000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2.5000000000000001E-2</v>
      </c>
      <c r="D25" s="30"/>
      <c r="F25" s="141" t="s">
        <v>68</v>
      </c>
      <c r="G25" s="142"/>
      <c r="H25" s="142"/>
      <c r="I25" s="143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1.3444377560427738</v>
      </c>
      <c r="D26" s="54" t="s">
        <v>34</v>
      </c>
      <c r="F26" s="144"/>
      <c r="G26" s="145"/>
      <c r="H26" s="145"/>
      <c r="I26" s="146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0.87936311704659542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18.769374167924997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67.221887802138696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3600685.2520208727</v>
      </c>
      <c r="F32" s="70">
        <f>IF(A32&lt;=$C$21,IF($C$12*(1-$C$25*(EXP(A32/$C$19)-1))&gt;0,$C$12*(1-$C$25*(EXP(A32/$C$19)-1)),0),IF($C$29*(1-$C$27*(EXP((A32-$C$21)/$C$20)-1))&gt;0,$C$29*(1-$C$27*(EXP((A32-$C$21)/$C$20)-1)),0))</f>
        <v>81.977782006923519</v>
      </c>
      <c r="G32" s="71">
        <f t="shared" ref="G32:G95" si="1">IF(A32&lt;=$C$21,($C$5-$C$8)*(F32/$C$12)^(1/$C$11)+$C$8, ($C$28-$C$8)*(F32/$C$29)^(1/$C$11)+$C$8)</f>
        <v>30.825734962750246</v>
      </c>
      <c r="H32" s="72">
        <f t="shared" ref="H32:H95" si="2">A32-$C$6/2</f>
        <v>-25000</v>
      </c>
      <c r="I32" s="72">
        <f t="shared" ref="I32:I95" si="3">A32+$C$6/2</f>
        <v>-11000</v>
      </c>
      <c r="O32" s="3" t="s">
        <v>67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295562.24395722599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81.729329433526772</v>
      </c>
      <c r="G33" s="76">
        <f t="shared" si="1"/>
        <v>30.592704343956786</v>
      </c>
      <c r="H33" s="77">
        <f t="shared" si="2"/>
        <v>-15000</v>
      </c>
      <c r="I33" s="77">
        <f t="shared" si="3"/>
        <v>-1000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230184.10704022922</v>
      </c>
      <c r="F34" s="75">
        <f t="shared" si="5"/>
        <v>81.652452113099102</v>
      </c>
      <c r="G34" s="76">
        <f t="shared" si="1"/>
        <v>30.520813805544488</v>
      </c>
      <c r="H34" s="77">
        <f t="shared" si="2"/>
        <v>-14000</v>
      </c>
      <c r="I34" s="77">
        <f t="shared" si="3"/>
        <v>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179267.56281352259</v>
      </c>
      <c r="F35" s="75">
        <f t="shared" si="5"/>
        <v>81.553739679703142</v>
      </c>
      <c r="G35" s="76">
        <f t="shared" si="1"/>
        <v>30.428653295364853</v>
      </c>
      <c r="H35" s="77">
        <f t="shared" si="2"/>
        <v>-13000</v>
      </c>
      <c r="I35" s="77">
        <f t="shared" si="3"/>
        <v>1000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139613.71829847366</v>
      </c>
      <c r="F36" s="75">
        <f t="shared" si="5"/>
        <v>81.426990406279614</v>
      </c>
      <c r="G36" s="76">
        <f t="shared" si="1"/>
        <v>30.310561984009425</v>
      </c>
      <c r="H36" s="77">
        <f t="shared" si="2"/>
        <v>-12000</v>
      </c>
      <c r="I36" s="77">
        <f t="shared" si="3"/>
        <v>2000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108731.27313836181</v>
      </c>
      <c r="F37" s="75">
        <f t="shared" si="5"/>
        <v>81.264241117657122</v>
      </c>
      <c r="G37" s="76">
        <f t="shared" si="1"/>
        <v>30.159333562595222</v>
      </c>
      <c r="H37" s="77">
        <f t="shared" si="2"/>
        <v>-11000</v>
      </c>
      <c r="I37" s="77">
        <f t="shared" si="3"/>
        <v>3000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84680.000664506995</v>
      </c>
      <c r="F38" s="75">
        <f t="shared" si="5"/>
        <v>81.055266894517956</v>
      </c>
      <c r="G38" s="76">
        <f t="shared" si="1"/>
        <v>29.965817538980005</v>
      </c>
      <c r="H38" s="77">
        <f t="shared" si="2"/>
        <v>-10000</v>
      </c>
      <c r="I38" s="77">
        <f t="shared" si="3"/>
        <v>4000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65948.850828005132</v>
      </c>
      <c r="F39" s="75">
        <f t="shared" si="5"/>
        <v>80.786938680574721</v>
      </c>
      <c r="G39" s="76">
        <f t="shared" si="1"/>
        <v>29.718433191628854</v>
      </c>
      <c r="H39" s="77">
        <f t="shared" si="2"/>
        <v>-9000</v>
      </c>
      <c r="I39" s="77">
        <f t="shared" si="3"/>
        <v>5000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51361.016667509655</v>
      </c>
      <c r="F40" s="75">
        <f t="shared" si="5"/>
        <v>80.442398433857193</v>
      </c>
      <c r="G40" s="76">
        <f t="shared" si="1"/>
        <v>29.402587936854381</v>
      </c>
      <c r="H40" s="77">
        <f t="shared" si="2"/>
        <v>-8000</v>
      </c>
      <c r="I40" s="77">
        <f t="shared" si="3"/>
        <v>6000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40000</v>
      </c>
      <c r="F41" s="75">
        <f t="shared" si="5"/>
        <v>80</v>
      </c>
      <c r="G41" s="76">
        <f t="shared" si="1"/>
        <v>29</v>
      </c>
      <c r="H41" s="77">
        <f t="shared" si="2"/>
        <v>-7000</v>
      </c>
      <c r="I41" s="77">
        <f t="shared" si="3"/>
        <v>7000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31152.031322856194</v>
      </c>
      <c r="F42" s="75">
        <f t="shared" si="5"/>
        <v>79.43194916662452</v>
      </c>
      <c r="G42" s="76">
        <f t="shared" si="1"/>
        <v>28.487942219321706</v>
      </c>
      <c r="H42" s="77">
        <f t="shared" si="2"/>
        <v>-6000</v>
      </c>
      <c r="I42" s="77">
        <f t="shared" si="3"/>
        <v>8000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24261.226388505336</v>
      </c>
      <c r="F43" s="75">
        <f t="shared" si="5"/>
        <v>78.702557458599742</v>
      </c>
      <c r="G43" s="76">
        <f t="shared" si="1"/>
        <v>27.838455919974116</v>
      </c>
      <c r="H43" s="77">
        <f t="shared" si="2"/>
        <v>-5000</v>
      </c>
      <c r="I43" s="77">
        <f t="shared" si="3"/>
        <v>9000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18894.662109640587</v>
      </c>
      <c r="F44" s="75">
        <f t="shared" si="5"/>
        <v>77.765999966774643</v>
      </c>
      <c r="G44" s="76">
        <f t="shared" si="1"/>
        <v>27.0176413616494</v>
      </c>
      <c r="H44" s="77">
        <f t="shared" si="2"/>
        <v>-4000</v>
      </c>
      <c r="I44" s="77">
        <f t="shared" si="3"/>
        <v>10000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14715.177646857694</v>
      </c>
      <c r="F45" s="75">
        <f t="shared" si="5"/>
        <v>76.563436343081918</v>
      </c>
      <c r="G45" s="76">
        <f t="shared" si="1"/>
        <v>25.985230513177964</v>
      </c>
      <c r="H45" s="77">
        <f t="shared" si="2"/>
        <v>-3000</v>
      </c>
      <c r="I45" s="77">
        <f t="shared" si="3"/>
        <v>11000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11460.191874407603</v>
      </c>
      <c r="F46" s="75">
        <f t="shared" si="5"/>
        <v>75.019314085076317</v>
      </c>
      <c r="G46" s="76">
        <f t="shared" si="1"/>
        <v>24.694813630097798</v>
      </c>
      <c r="H46" s="77">
        <f t="shared" si="2"/>
        <v>-2000</v>
      </c>
      <c r="I46" s="77">
        <f t="shared" si="3"/>
        <v>12000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8925.2064059371933</v>
      </c>
      <c r="F47" s="75">
        <f t="shared" si="5"/>
        <v>73.036621859323873</v>
      </c>
      <c r="G47" s="76">
        <f t="shared" si="1"/>
        <v>23.095359385702164</v>
      </c>
      <c r="H47" s="77">
        <f t="shared" si="2"/>
        <v>-1000</v>
      </c>
      <c r="I47" s="77">
        <f t="shared" si="3"/>
        <v>13000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6950.9577380178052</v>
      </c>
      <c r="F48" s="75">
        <f t="shared" si="5"/>
        <v>70.490794647988537</v>
      </c>
      <c r="G48" s="76">
        <f t="shared" si="1"/>
        <v>21.135087321396266</v>
      </c>
      <c r="H48" s="77">
        <f t="shared" si="2"/>
        <v>0</v>
      </c>
      <c r="I48" s="77">
        <f t="shared" si="3"/>
        <v>14000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5413.4113294645085</v>
      </c>
      <c r="F49" s="75">
        <f t="shared" si="5"/>
        <v>67.221887802138696</v>
      </c>
      <c r="G49" s="76">
        <f t="shared" si="1"/>
        <v>18.769374167924997</v>
      </c>
      <c r="H49" s="77">
        <f t="shared" si="2"/>
        <v>1000</v>
      </c>
      <c r="I49" s="77">
        <f t="shared" si="3"/>
        <v>15000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5085.4293172814241</v>
      </c>
      <c r="F50" s="75">
        <f t="shared" si="5"/>
        <v>63.409462402024772</v>
      </c>
      <c r="G50" s="76">
        <f t="shared" si="1"/>
        <v>16.220274825724456</v>
      </c>
      <c r="H50" s="77">
        <f t="shared" si="2"/>
        <v>2000</v>
      </c>
      <c r="I50" s="77">
        <f t="shared" si="3"/>
        <v>16000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4777.318730668786</v>
      </c>
      <c r="F51" s="75">
        <f t="shared" si="5"/>
        <v>59.35115668856578</v>
      </c>
      <c r="G51" s="76">
        <f t="shared" si="1"/>
        <v>13.748204979672252</v>
      </c>
      <c r="H51" s="77">
        <f t="shared" si="2"/>
        <v>3000</v>
      </c>
      <c r="I51" s="77">
        <f t="shared" si="3"/>
        <v>17000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4487.8756208137502</v>
      </c>
      <c r="F52" s="75">
        <f t="shared" si="5"/>
        <v>55.031112743994008</v>
      </c>
      <c r="G52" s="76">
        <f t="shared" si="1"/>
        <v>11.381349673723573</v>
      </c>
      <c r="H52" s="77">
        <f t="shared" si="2"/>
        <v>4000</v>
      </c>
      <c r="I52" s="77">
        <f t="shared" si="3"/>
        <v>18000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4215.9689824745737</v>
      </c>
      <c r="F53" s="75">
        <f t="shared" si="5"/>
        <v>50.432449902715703</v>
      </c>
      <c r="G53" s="76">
        <f t="shared" si="1"/>
        <v>9.1505709956220294</v>
      </c>
      <c r="H53" s="77">
        <f t="shared" si="2"/>
        <v>5000</v>
      </c>
      <c r="I53" s="77">
        <f t="shared" si="3"/>
        <v>19000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3960.5363345530527</v>
      </c>
      <c r="F54" s="75">
        <f t="shared" si="5"/>
        <v>45.537198789743478</v>
      </c>
      <c r="G54" s="76">
        <f t="shared" si="1"/>
        <v>7.0890625665544764</v>
      </c>
      <c r="H54" s="77">
        <f t="shared" si="2"/>
        <v>6000</v>
      </c>
      <c r="I54" s="77">
        <f t="shared" si="3"/>
        <v>20000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3720.5795684265404</v>
      </c>
      <c r="F55" s="75">
        <f t="shared" si="5"/>
        <v>40.326231104973068</v>
      </c>
      <c r="G55" s="76">
        <f t="shared" si="1"/>
        <v>5.2316913835667762</v>
      </c>
      <c r="H55" s="77">
        <f t="shared" si="2"/>
        <v>7000</v>
      </c>
      <c r="I55" s="77">
        <f t="shared" si="3"/>
        <v>21000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3495.1610478168159</v>
      </c>
      <c r="F56" s="75">
        <f t="shared" si="5"/>
        <v>34.779184878934927</v>
      </c>
      <c r="G56" s="76">
        <f t="shared" si="1"/>
        <v>3.6138617004303351</v>
      </c>
      <c r="H56" s="77">
        <f t="shared" si="2"/>
        <v>8000</v>
      </c>
      <c r="I56" s="77">
        <f t="shared" si="3"/>
        <v>22000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3283.3999449559524</v>
      </c>
      <c r="F57" s="75">
        <f t="shared" si="5"/>
        <v>28.874384907956109</v>
      </c>
      <c r="G57" s="76">
        <f t="shared" si="1"/>
        <v>2.2696290637861161</v>
      </c>
      <c r="H57" s="77">
        <f t="shared" si="2"/>
        <v>9000</v>
      </c>
      <c r="I57" s="77">
        <f t="shared" si="3"/>
        <v>23000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3084.4687987326688</v>
      </c>
      <c r="F58" s="75">
        <f t="shared" si="5"/>
        <v>22.588758057830834</v>
      </c>
      <c r="G58" s="76">
        <f t="shared" si="1"/>
        <v>1.2285813403816335</v>
      </c>
      <c r="H58" s="77">
        <f t="shared" si="2"/>
        <v>10000</v>
      </c>
      <c r="I58" s="77">
        <f t="shared" si="3"/>
        <v>24000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2897.5902813700591</v>
      </c>
      <c r="F59" s="75">
        <f t="shared" si="5"/>
        <v>15.897743105047148</v>
      </c>
      <c r="G59" s="76">
        <f t="shared" si="1"/>
        <v>0.51051877391147782</v>
      </c>
      <c r="H59" s="77">
        <f t="shared" si="2"/>
        <v>11000</v>
      </c>
      <c r="I59" s="77">
        <f t="shared" si="3"/>
        <v>25000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2722.0341610004079</v>
      </c>
      <c r="F60" s="75">
        <f t="shared" si="5"/>
        <v>8.7751947632723635</v>
      </c>
      <c r="G60" s="76">
        <f t="shared" si="1"/>
        <v>0.11556197118864239</v>
      </c>
      <c r="H60" s="77">
        <f t="shared" si="2"/>
        <v>12000</v>
      </c>
      <c r="I60" s="77">
        <f t="shared" si="3"/>
        <v>26000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2557.114448268303</v>
      </c>
      <c r="F61" s="75">
        <f t="shared" si="5"/>
        <v>1.1932815200785249</v>
      </c>
      <c r="G61" s="76">
        <f t="shared" si="1"/>
        <v>7.8800743961507478E-4</v>
      </c>
      <c r="H61" s="77">
        <f t="shared" si="2"/>
        <v>13000</v>
      </c>
      <c r="I61" s="77">
        <f t="shared" si="3"/>
        <v>27000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2402.1867158123182</v>
      </c>
      <c r="F62" s="75">
        <f t="shared" si="5"/>
        <v>0</v>
      </c>
      <c r="G62" s="76">
        <f t="shared" si="1"/>
        <v>0</v>
      </c>
      <c r="H62" s="77">
        <f t="shared" si="2"/>
        <v>14000</v>
      </c>
      <c r="I62" s="77">
        <f t="shared" si="3"/>
        <v>28000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2256.6455801510942</v>
      </c>
      <c r="F63" s="75">
        <f t="shared" si="5"/>
        <v>0</v>
      </c>
      <c r="G63" s="76">
        <f t="shared" si="1"/>
        <v>0</v>
      </c>
      <c r="H63" s="77">
        <f t="shared" si="2"/>
        <v>15000</v>
      </c>
      <c r="I63" s="77">
        <f t="shared" si="3"/>
        <v>29000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2119.9223361342324</v>
      </c>
      <c r="F64" s="75">
        <f t="shared" si="5"/>
        <v>0</v>
      </c>
      <c r="G64" s="76">
        <f t="shared" si="1"/>
        <v>0</v>
      </c>
      <c r="H64" s="77">
        <f t="shared" si="2"/>
        <v>16000</v>
      </c>
      <c r="I64" s="77">
        <f t="shared" si="3"/>
        <v>30000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1991.4827347145581</v>
      </c>
      <c r="F65" s="75">
        <f t="shared" si="5"/>
        <v>0</v>
      </c>
      <c r="G65" s="76">
        <f t="shared" si="1"/>
        <v>0</v>
      </c>
      <c r="H65" s="77">
        <f t="shared" si="2"/>
        <v>17000</v>
      </c>
      <c r="I65" s="77">
        <f t="shared" si="3"/>
        <v>31000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1870.8248953583598</v>
      </c>
      <c r="F66" s="75">
        <f t="shared" si="5"/>
        <v>0</v>
      </c>
      <c r="G66" s="76">
        <f t="shared" si="1"/>
        <v>0</v>
      </c>
      <c r="H66" s="77">
        <f t="shared" si="2"/>
        <v>18000</v>
      </c>
      <c r="I66" s="77">
        <f t="shared" si="3"/>
        <v>32000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1757.477344936297</v>
      </c>
      <c r="F67" s="75">
        <f t="shared" si="5"/>
        <v>0</v>
      </c>
      <c r="G67" s="76">
        <f t="shared" si="1"/>
        <v>0</v>
      </c>
      <c r="H67" s="77">
        <f t="shared" si="2"/>
        <v>19000</v>
      </c>
      <c r="I67" s="77">
        <f t="shared" si="3"/>
        <v>33000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1650.9971754319022</v>
      </c>
      <c r="F68" s="75">
        <f t="shared" si="5"/>
        <v>0</v>
      </c>
      <c r="G68" s="76">
        <f t="shared" si="1"/>
        <v>0</v>
      </c>
      <c r="H68" s="77">
        <f t="shared" si="2"/>
        <v>20000</v>
      </c>
      <c r="I68" s="77">
        <f t="shared" si="3"/>
        <v>34000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1550.9683132688806</v>
      </c>
      <c r="F69" s="75">
        <f t="shared" si="5"/>
        <v>0</v>
      </c>
      <c r="G69" s="76">
        <f t="shared" si="1"/>
        <v>0</v>
      </c>
      <c r="H69" s="77">
        <f t="shared" si="2"/>
        <v>21000</v>
      </c>
      <c r="I69" s="77">
        <f t="shared" si="3"/>
        <v>35000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1456.9998934945695</v>
      </c>
      <c r="F70" s="75">
        <f t="shared" si="5"/>
        <v>0</v>
      </c>
      <c r="G70" s="76">
        <f t="shared" si="1"/>
        <v>0</v>
      </c>
      <c r="H70" s="77">
        <f t="shared" si="2"/>
        <v>22000</v>
      </c>
      <c r="I70" s="77">
        <f t="shared" si="3"/>
        <v>36000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1368.7247324666416</v>
      </c>
      <c r="F71" s="75">
        <f t="shared" si="5"/>
        <v>0</v>
      </c>
      <c r="G71" s="76">
        <f t="shared" si="1"/>
        <v>0</v>
      </c>
      <c r="H71" s="77">
        <f t="shared" si="2"/>
        <v>23000</v>
      </c>
      <c r="I71" s="77">
        <f t="shared" si="3"/>
        <v>37000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1285.797893075043</v>
      </c>
      <c r="F72" s="75">
        <f t="shared" si="5"/>
        <v>0</v>
      </c>
      <c r="G72" s="76">
        <f t="shared" si="1"/>
        <v>0</v>
      </c>
      <c r="H72" s="77">
        <f t="shared" si="2"/>
        <v>24000</v>
      </c>
      <c r="I72" s="77">
        <f t="shared" si="3"/>
        <v>38000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1207.8953368927403</v>
      </c>
      <c r="F73" s="75">
        <f t="shared" si="5"/>
        <v>0</v>
      </c>
      <c r="G73" s="76">
        <f t="shared" si="1"/>
        <v>0</v>
      </c>
      <c r="H73" s="77">
        <f t="shared" si="2"/>
        <v>25000</v>
      </c>
      <c r="I73" s="77">
        <f t="shared" si="3"/>
        <v>39000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1134.7126579885241</v>
      </c>
      <c r="F74" s="75">
        <f t="shared" si="5"/>
        <v>0</v>
      </c>
      <c r="G74" s="76">
        <f t="shared" si="1"/>
        <v>0</v>
      </c>
      <c r="H74" s="77">
        <f t="shared" si="2"/>
        <v>26000</v>
      </c>
      <c r="I74" s="77">
        <f t="shared" si="3"/>
        <v>40000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1065.9638934542197</v>
      </c>
      <c r="F75" s="75">
        <f t="shared" si="5"/>
        <v>0</v>
      </c>
      <c r="G75" s="76">
        <f t="shared" si="1"/>
        <v>0</v>
      </c>
      <c r="H75" s="77">
        <f t="shared" si="2"/>
        <v>27000</v>
      </c>
      <c r="I75" s="77">
        <f t="shared" si="3"/>
        <v>41000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1001.380405998406</v>
      </c>
      <c r="F76" s="75">
        <f t="shared" si="5"/>
        <v>0</v>
      </c>
      <c r="G76" s="76">
        <f t="shared" si="1"/>
        <v>0</v>
      </c>
      <c r="H76" s="77">
        <f t="shared" si="2"/>
        <v>28000</v>
      </c>
      <c r="I76" s="77">
        <f t="shared" si="3"/>
        <v>42000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940.70983424036456</v>
      </c>
      <c r="F77" s="75">
        <f t="shared" si="5"/>
        <v>0</v>
      </c>
      <c r="G77" s="76">
        <f t="shared" si="1"/>
        <v>0</v>
      </c>
      <c r="H77" s="77">
        <f t="shared" si="2"/>
        <v>29000</v>
      </c>
      <c r="I77" s="77">
        <f t="shared" si="3"/>
        <v>43000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883.71510660249794</v>
      </c>
      <c r="F78" s="75">
        <f t="shared" si="5"/>
        <v>0</v>
      </c>
      <c r="G78" s="76">
        <f t="shared" si="1"/>
        <v>0</v>
      </c>
      <c r="H78" s="77">
        <f t="shared" si="2"/>
        <v>30000</v>
      </c>
      <c r="I78" s="77">
        <f t="shared" si="3"/>
        <v>44000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830.17351494798982</v>
      </c>
      <c r="F79" s="75">
        <f t="shared" si="5"/>
        <v>0</v>
      </c>
      <c r="G79" s="76">
        <f t="shared" si="1"/>
        <v>0</v>
      </c>
      <c r="H79" s="77">
        <f t="shared" si="2"/>
        <v>31000</v>
      </c>
      <c r="I79" s="77">
        <f t="shared" si="3"/>
        <v>45000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779.87584434391988</v>
      </c>
      <c r="F80" s="75">
        <f t="shared" si="5"/>
        <v>0</v>
      </c>
      <c r="G80" s="76">
        <f t="shared" si="1"/>
        <v>0</v>
      </c>
      <c r="H80" s="77">
        <f t="shared" si="2"/>
        <v>32000</v>
      </c>
      <c r="I80" s="77">
        <f t="shared" si="3"/>
        <v>46000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732.62555554936739</v>
      </c>
      <c r="F81" s="75">
        <f t="shared" si="5"/>
        <v>0</v>
      </c>
      <c r="G81" s="76">
        <f t="shared" si="1"/>
        <v>0</v>
      </c>
      <c r="H81" s="77">
        <f t="shared" si="2"/>
        <v>33000</v>
      </c>
      <c r="I81" s="77">
        <f t="shared" si="3"/>
        <v>47000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688.23801703405547</v>
      </c>
      <c r="F82" s="75">
        <f t="shared" si="5"/>
        <v>0</v>
      </c>
      <c r="G82" s="76">
        <f t="shared" si="1"/>
        <v>0</v>
      </c>
      <c r="H82" s="77">
        <f t="shared" si="2"/>
        <v>34000</v>
      </c>
      <c r="I82" s="77">
        <f t="shared" si="3"/>
        <v>48000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646.53978352663512</v>
      </c>
      <c r="F83" s="75">
        <f t="shared" si="5"/>
        <v>0</v>
      </c>
      <c r="G83" s="76">
        <f t="shared" si="1"/>
        <v>0</v>
      </c>
      <c r="H83" s="77">
        <f t="shared" si="2"/>
        <v>35000</v>
      </c>
      <c r="I83" s="77">
        <f t="shared" si="3"/>
        <v>49000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607.36791827351783</v>
      </c>
      <c r="F84" s="75">
        <f t="shared" si="5"/>
        <v>0</v>
      </c>
      <c r="G84" s="76">
        <f t="shared" si="1"/>
        <v>0</v>
      </c>
      <c r="H84" s="77">
        <f t="shared" si="2"/>
        <v>36000</v>
      </c>
      <c r="I84" s="77">
        <f t="shared" si="3"/>
        <v>50000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570.56935635997024</v>
      </c>
      <c r="F85" s="75">
        <f t="shared" si="5"/>
        <v>0</v>
      </c>
      <c r="G85" s="76">
        <f t="shared" si="1"/>
        <v>0</v>
      </c>
      <c r="H85" s="77">
        <f t="shared" si="2"/>
        <v>37000</v>
      </c>
      <c r="I85" s="77">
        <f t="shared" si="3"/>
        <v>51000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536.00030660563323</v>
      </c>
      <c r="F86" s="75">
        <f t="shared" si="5"/>
        <v>0</v>
      </c>
      <c r="G86" s="76">
        <f t="shared" si="1"/>
        <v>0</v>
      </c>
      <c r="H86" s="77">
        <f t="shared" si="2"/>
        <v>38000</v>
      </c>
      <c r="I86" s="77">
        <f t="shared" si="3"/>
        <v>52000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503.52568969736006</v>
      </c>
      <c r="F87" s="75">
        <f t="shared" si="5"/>
        <v>0</v>
      </c>
      <c r="G87" s="76">
        <f t="shared" si="1"/>
        <v>0</v>
      </c>
      <c r="H87" s="77">
        <f t="shared" si="2"/>
        <v>39000</v>
      </c>
      <c r="I87" s="77">
        <f t="shared" si="3"/>
        <v>53000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473.01861036386481</v>
      </c>
      <c r="F88" s="75">
        <f t="shared" si="5"/>
        <v>0</v>
      </c>
      <c r="G88" s="76">
        <f t="shared" si="1"/>
        <v>0</v>
      </c>
      <c r="H88" s="77">
        <f t="shared" si="2"/>
        <v>40000</v>
      </c>
      <c r="I88" s="77">
        <f t="shared" si="3"/>
        <v>54000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444.35986152969235</v>
      </c>
      <c r="F89" s="75">
        <f t="shared" si="5"/>
        <v>0</v>
      </c>
      <c r="G89" s="76">
        <f t="shared" si="1"/>
        <v>0</v>
      </c>
      <c r="H89" s="77">
        <f t="shared" si="2"/>
        <v>41000</v>
      </c>
      <c r="I89" s="77">
        <f t="shared" si="3"/>
        <v>55000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417.43745851098026</v>
      </c>
      <c r="F90" s="75">
        <f t="shared" si="5"/>
        <v>0</v>
      </c>
      <c r="G90" s="76">
        <f t="shared" si="1"/>
        <v>0</v>
      </c>
      <c r="H90" s="77">
        <f t="shared" si="2"/>
        <v>42000</v>
      </c>
      <c r="I90" s="77">
        <f t="shared" si="3"/>
        <v>56000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392.14620143287317</v>
      </c>
      <c r="F91" s="75">
        <f t="shared" si="5"/>
        <v>0</v>
      </c>
      <c r="G91" s="76">
        <f t="shared" si="1"/>
        <v>0</v>
      </c>
      <c r="H91" s="77">
        <f t="shared" si="2"/>
        <v>43000</v>
      </c>
      <c r="I91" s="77">
        <f t="shared" si="3"/>
        <v>57000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368.38726415872566</v>
      </c>
      <c r="F92" s="75">
        <f t="shared" si="5"/>
        <v>0</v>
      </c>
      <c r="G92" s="76">
        <f t="shared" si="1"/>
        <v>0</v>
      </c>
      <c r="H92" s="77">
        <f t="shared" si="2"/>
        <v>44000</v>
      </c>
      <c r="I92" s="77">
        <f t="shared" si="3"/>
        <v>58000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346.06780812482543</v>
      </c>
      <c r="F93" s="75">
        <f t="shared" si="5"/>
        <v>0</v>
      </c>
      <c r="G93" s="76">
        <f t="shared" si="1"/>
        <v>0</v>
      </c>
      <c r="H93" s="77">
        <f t="shared" si="2"/>
        <v>45000</v>
      </c>
      <c r="I93" s="77">
        <f t="shared" si="3"/>
        <v>59000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325.10061957168853</v>
      </c>
      <c r="F94" s="75">
        <f t="shared" si="5"/>
        <v>0</v>
      </c>
      <c r="G94" s="76">
        <f t="shared" si="1"/>
        <v>0</v>
      </c>
      <c r="H94" s="77">
        <f t="shared" si="2"/>
        <v>46000</v>
      </c>
      <c r="I94" s="77">
        <f t="shared" si="3"/>
        <v>60000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305.40376875439853</v>
      </c>
      <c r="F95" s="75">
        <f t="shared" si="5"/>
        <v>0</v>
      </c>
      <c r="G95" s="76">
        <f t="shared" si="1"/>
        <v>0</v>
      </c>
      <c r="H95" s="77">
        <f t="shared" si="2"/>
        <v>47000</v>
      </c>
      <c r="I95" s="77">
        <f t="shared" si="3"/>
        <v>61000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286.90028980034799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48000</v>
      </c>
      <c r="I96" s="77">
        <f t="shared" ref="I96:I159" si="10">A96+$C$6/2</f>
        <v>62000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269.51787996341875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49000</v>
      </c>
      <c r="I97" s="77">
        <f t="shared" si="10"/>
        <v>63000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253.18861709942988</v>
      </c>
      <c r="F98" s="75">
        <f t="shared" si="11"/>
        <v>0</v>
      </c>
      <c r="G98" s="76">
        <f t="shared" si="8"/>
        <v>0</v>
      </c>
      <c r="H98" s="77">
        <f t="shared" si="9"/>
        <v>50000</v>
      </c>
      <c r="I98" s="77">
        <f t="shared" si="10"/>
        <v>64000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237.84869425888382</v>
      </c>
      <c r="F99" s="75">
        <f t="shared" si="11"/>
        <v>0</v>
      </c>
      <c r="G99" s="76">
        <f t="shared" si="8"/>
        <v>0</v>
      </c>
      <c r="H99" s="77">
        <f t="shared" si="9"/>
        <v>51000</v>
      </c>
      <c r="I99" s="77">
        <f t="shared" si="10"/>
        <v>65000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223.43817035992402</v>
      </c>
      <c r="F100" s="75">
        <f t="shared" si="11"/>
        <v>0</v>
      </c>
      <c r="G100" s="76">
        <f t="shared" si="8"/>
        <v>0</v>
      </c>
      <c r="H100" s="77">
        <f t="shared" si="9"/>
        <v>52000</v>
      </c>
      <c r="I100" s="77">
        <f t="shared" si="10"/>
        <v>66000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209.9007359672554</v>
      </c>
      <c r="F101" s="75">
        <f t="shared" si="11"/>
        <v>0</v>
      </c>
      <c r="G101" s="76">
        <f t="shared" si="8"/>
        <v>0</v>
      </c>
      <c r="H101" s="77">
        <f t="shared" si="9"/>
        <v>53000</v>
      </c>
      <c r="I101" s="77">
        <f t="shared" si="10"/>
        <v>67000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197.18349326180211</v>
      </c>
      <c r="F102" s="75">
        <f t="shared" si="11"/>
        <v>0</v>
      </c>
      <c r="G102" s="76">
        <f t="shared" si="8"/>
        <v>0</v>
      </c>
      <c r="H102" s="77">
        <f t="shared" si="9"/>
        <v>54000</v>
      </c>
      <c r="I102" s="77">
        <f t="shared" si="10"/>
        <v>68000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185.23674934132987</v>
      </c>
      <c r="F103" s="75">
        <f t="shared" si="11"/>
        <v>0</v>
      </c>
      <c r="G103" s="76">
        <f t="shared" si="8"/>
        <v>0</v>
      </c>
      <c r="H103" s="77">
        <f t="shared" si="9"/>
        <v>55000</v>
      </c>
      <c r="I103" s="77">
        <f t="shared" si="10"/>
        <v>69000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174.01382204435077</v>
      </c>
      <c r="F104" s="75">
        <f t="shared" si="11"/>
        <v>0</v>
      </c>
      <c r="G104" s="76">
        <f t="shared" si="8"/>
        <v>0</v>
      </c>
      <c r="H104" s="77">
        <f t="shared" si="9"/>
        <v>56000</v>
      </c>
      <c r="I104" s="77">
        <f t="shared" si="10"/>
        <v>70000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163.47085753856271</v>
      </c>
      <c r="F105" s="75">
        <f t="shared" si="11"/>
        <v>0</v>
      </c>
      <c r="G105" s="76">
        <f t="shared" si="8"/>
        <v>0</v>
      </c>
      <c r="H105" s="77">
        <f t="shared" si="9"/>
        <v>57000</v>
      </c>
      <c r="I105" s="77">
        <f t="shared" si="10"/>
        <v>71000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153.56665896104656</v>
      </c>
      <c r="F106" s="75">
        <f t="shared" si="11"/>
        <v>0</v>
      </c>
      <c r="G106" s="76">
        <f t="shared" si="8"/>
        <v>0</v>
      </c>
      <c r="H106" s="77">
        <f t="shared" si="9"/>
        <v>58000</v>
      </c>
      <c r="I106" s="77">
        <f t="shared" si="10"/>
        <v>72000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144.26252544062925</v>
      </c>
      <c r="F107" s="75">
        <f t="shared" si="11"/>
        <v>0</v>
      </c>
      <c r="G107" s="76">
        <f t="shared" si="8"/>
        <v>0</v>
      </c>
      <c r="H107" s="77">
        <f t="shared" si="9"/>
        <v>59000</v>
      </c>
      <c r="I107" s="77">
        <f t="shared" si="10"/>
        <v>73000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135.5221008733885</v>
      </c>
      <c r="F108" s="75">
        <f t="shared" si="11"/>
        <v>0</v>
      </c>
      <c r="G108" s="76">
        <f t="shared" si="8"/>
        <v>0</v>
      </c>
      <c r="H108" s="77">
        <f t="shared" si="9"/>
        <v>60000</v>
      </c>
      <c r="I108" s="77">
        <f t="shared" si="10"/>
        <v>74000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127.3112318603867</v>
      </c>
      <c r="F109" s="75">
        <f t="shared" si="11"/>
        <v>0</v>
      </c>
      <c r="G109" s="76">
        <f t="shared" si="8"/>
        <v>0</v>
      </c>
      <c r="H109" s="77">
        <f t="shared" si="9"/>
        <v>61000</v>
      </c>
      <c r="I109" s="77">
        <f t="shared" si="10"/>
        <v>75000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119.59783425252243</v>
      </c>
      <c r="F110" s="75">
        <f t="shared" si="11"/>
        <v>0</v>
      </c>
      <c r="G110" s="76">
        <f t="shared" si="8"/>
        <v>0</v>
      </c>
      <c r="H110" s="77">
        <f t="shared" si="9"/>
        <v>62000</v>
      </c>
      <c r="I110" s="77">
        <f t="shared" si="10"/>
        <v>76000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112.35176778102053</v>
      </c>
      <c r="F111" s="75">
        <f t="shared" si="11"/>
        <v>0</v>
      </c>
      <c r="G111" s="76">
        <f t="shared" si="8"/>
        <v>0</v>
      </c>
      <c r="H111" s="77">
        <f t="shared" si="9"/>
        <v>63000</v>
      </c>
      <c r="I111" s="77">
        <f t="shared" si="10"/>
        <v>77000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105.54471828367687</v>
      </c>
      <c r="F112" s="75">
        <f t="shared" si="11"/>
        <v>0</v>
      </c>
      <c r="G112" s="76">
        <f t="shared" si="8"/>
        <v>0</v>
      </c>
      <c r="H112" s="77">
        <f t="shared" si="9"/>
        <v>64000</v>
      </c>
      <c r="I112" s="77">
        <f t="shared" si="10"/>
        <v>78000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99.150087066654351</v>
      </c>
      <c r="F113" s="75">
        <f t="shared" si="11"/>
        <v>0</v>
      </c>
      <c r="G113" s="76">
        <f t="shared" si="8"/>
        <v>0</v>
      </c>
      <c r="H113" s="77">
        <f t="shared" si="9"/>
        <v>65000</v>
      </c>
      <c r="I113" s="77">
        <f t="shared" si="10"/>
        <v>79000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93.142886969508567</v>
      </c>
      <c r="F114" s="75">
        <f t="shared" si="11"/>
        <v>0</v>
      </c>
      <c r="G114" s="76">
        <f t="shared" si="8"/>
        <v>0</v>
      </c>
      <c r="H114" s="77">
        <f t="shared" si="9"/>
        <v>66000</v>
      </c>
      <c r="I114" s="77">
        <f t="shared" si="10"/>
        <v>80000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87.499644727315413</v>
      </c>
      <c r="F115" s="75">
        <f t="shared" si="11"/>
        <v>0</v>
      </c>
      <c r="G115" s="76">
        <f t="shared" si="8"/>
        <v>0</v>
      </c>
      <c r="H115" s="77">
        <f t="shared" si="9"/>
        <v>67000</v>
      </c>
      <c r="I115" s="77">
        <f t="shared" si="10"/>
        <v>81000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82.198309248378379</v>
      </c>
      <c r="F116" s="75">
        <f t="shared" si="11"/>
        <v>0</v>
      </c>
      <c r="G116" s="76">
        <f t="shared" si="8"/>
        <v>0</v>
      </c>
      <c r="H116" s="77">
        <f t="shared" si="9"/>
        <v>68000</v>
      </c>
      <c r="I116" s="77">
        <f t="shared" si="10"/>
        <v>82000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77.218165449108383</v>
      </c>
      <c r="F117" s="75">
        <f t="shared" si="11"/>
        <v>0</v>
      </c>
      <c r="G117" s="76">
        <f t="shared" si="8"/>
        <v>0</v>
      </c>
      <c r="H117" s="77">
        <f t="shared" si="9"/>
        <v>69000</v>
      </c>
      <c r="I117" s="77">
        <f t="shared" si="10"/>
        <v>83000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72.539753309384608</v>
      </c>
      <c r="F118" s="75">
        <f t="shared" si="11"/>
        <v>0</v>
      </c>
      <c r="G118" s="76">
        <f t="shared" si="8"/>
        <v>0</v>
      </c>
      <c r="H118" s="77">
        <f t="shared" si="9"/>
        <v>70000</v>
      </c>
      <c r="I118" s="77">
        <f t="shared" si="10"/>
        <v>84000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68.144791832102968</v>
      </c>
      <c r="F119" s="75">
        <f t="shared" si="11"/>
        <v>0</v>
      </c>
      <c r="G119" s="76">
        <f t="shared" si="8"/>
        <v>0</v>
      </c>
      <c r="H119" s="77">
        <f t="shared" si="9"/>
        <v>71000</v>
      </c>
      <c r="I119" s="77">
        <f t="shared" si="10"/>
        <v>85000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64.01610760978258</v>
      </c>
      <c r="F120" s="75">
        <f t="shared" si="11"/>
        <v>0</v>
      </c>
      <c r="G120" s="76">
        <f t="shared" si="8"/>
        <v>0</v>
      </c>
      <c r="H120" s="77">
        <f t="shared" si="9"/>
        <v>72000</v>
      </c>
      <c r="I120" s="77">
        <f t="shared" si="10"/>
        <v>86000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60.137567719102904</v>
      </c>
      <c r="F121" s="75">
        <f t="shared" si="11"/>
        <v>0</v>
      </c>
      <c r="G121" s="76">
        <f t="shared" si="8"/>
        <v>0</v>
      </c>
      <c r="H121" s="77">
        <f t="shared" si="9"/>
        <v>73000</v>
      </c>
      <c r="I121" s="77">
        <f t="shared" si="10"/>
        <v>87000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56.494016681155273</v>
      </c>
      <c r="F122" s="75">
        <f t="shared" si="11"/>
        <v>0</v>
      </c>
      <c r="G122" s="76">
        <f t="shared" si="8"/>
        <v>0</v>
      </c>
      <c r="H122" s="77">
        <f t="shared" si="9"/>
        <v>74000</v>
      </c>
      <c r="I122" s="77">
        <f t="shared" si="10"/>
        <v>88000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53.071217241079665</v>
      </c>
      <c r="F123" s="75">
        <f t="shared" si="11"/>
        <v>0</v>
      </c>
      <c r="G123" s="76">
        <f t="shared" si="8"/>
        <v>0</v>
      </c>
      <c r="H123" s="77">
        <f t="shared" si="9"/>
        <v>75000</v>
      </c>
      <c r="I123" s="77">
        <f t="shared" si="10"/>
        <v>89000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49.855794735681997</v>
      </c>
      <c r="F124" s="75">
        <f t="shared" si="11"/>
        <v>0</v>
      </c>
      <c r="G124" s="76">
        <f t="shared" si="8"/>
        <v>0</v>
      </c>
      <c r="H124" s="77">
        <f t="shared" si="9"/>
        <v>76000</v>
      </c>
      <c r="I124" s="77">
        <f t="shared" si="10"/>
        <v>90000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46.835184831646984</v>
      </c>
      <c r="F125" s="75">
        <f t="shared" si="11"/>
        <v>0</v>
      </c>
      <c r="G125" s="76">
        <f t="shared" si="8"/>
        <v>0</v>
      </c>
      <c r="H125" s="77">
        <f t="shared" si="9"/>
        <v>77000</v>
      </c>
      <c r="I125" s="77">
        <f t="shared" si="10"/>
        <v>91000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43.997584430132733</v>
      </c>
      <c r="F126" s="75">
        <f t="shared" si="11"/>
        <v>0</v>
      </c>
      <c r="G126" s="76">
        <f t="shared" si="8"/>
        <v>0</v>
      </c>
      <c r="H126" s="77">
        <f t="shared" si="9"/>
        <v>78000</v>
      </c>
      <c r="I126" s="77">
        <f t="shared" si="10"/>
        <v>92000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41.331905545905485</v>
      </c>
      <c r="F127" s="75">
        <f t="shared" si="11"/>
        <v>0</v>
      </c>
      <c r="G127" s="76">
        <f t="shared" si="8"/>
        <v>0</v>
      </c>
      <c r="H127" s="77">
        <f t="shared" si="9"/>
        <v>79000</v>
      </c>
      <c r="I127" s="77">
        <f t="shared" si="10"/>
        <v>93000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38.827731980796358</v>
      </c>
      <c r="F128" s="75">
        <f t="shared" si="11"/>
        <v>0</v>
      </c>
      <c r="G128" s="76">
        <f t="shared" si="8"/>
        <v>0</v>
      </c>
      <c r="H128" s="77">
        <f t="shared" si="9"/>
        <v>80000</v>
      </c>
      <c r="I128" s="77">
        <f t="shared" si="10"/>
        <v>94000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36.475278622180653</v>
      </c>
      <c r="F129" s="75">
        <f t="shared" si="11"/>
        <v>0</v>
      </c>
      <c r="G129" s="76">
        <f t="shared" si="8"/>
        <v>0</v>
      </c>
      <c r="H129" s="77">
        <f t="shared" si="9"/>
        <v>81000</v>
      </c>
      <c r="I129" s="77">
        <f t="shared" si="10"/>
        <v>95000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34.265353207437627</v>
      </c>
      <c r="F130" s="75">
        <f t="shared" si="11"/>
        <v>0</v>
      </c>
      <c r="G130" s="76">
        <f t="shared" si="8"/>
        <v>0</v>
      </c>
      <c r="H130" s="77">
        <f t="shared" si="9"/>
        <v>82000</v>
      </c>
      <c r="I130" s="77">
        <f t="shared" si="10"/>
        <v>96000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32.189320404984535</v>
      </c>
      <c r="F131" s="75">
        <f t="shared" si="11"/>
        <v>0</v>
      </c>
      <c r="G131" s="76">
        <f t="shared" si="8"/>
        <v>0</v>
      </c>
      <c r="H131" s="77">
        <f t="shared" si="9"/>
        <v>83000</v>
      </c>
      <c r="I131" s="77">
        <f t="shared" si="10"/>
        <v>97000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30.239068071530838</v>
      </c>
      <c r="F132" s="75">
        <f t="shared" si="11"/>
        <v>0</v>
      </c>
      <c r="G132" s="76">
        <f t="shared" si="8"/>
        <v>0</v>
      </c>
      <c r="H132" s="77">
        <f t="shared" si="9"/>
        <v>84000</v>
      </c>
      <c r="I132" s="77">
        <f t="shared" si="10"/>
        <v>98000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28.406975553701969</v>
      </c>
      <c r="F133" s="75">
        <f t="shared" si="11"/>
        <v>0</v>
      </c>
      <c r="G133" s="76">
        <f t="shared" si="8"/>
        <v>0</v>
      </c>
      <c r="H133" s="77">
        <f t="shared" si="9"/>
        <v>85000</v>
      </c>
      <c r="I133" s="77">
        <f t="shared" si="10"/>
        <v>99000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26.685883910170698</v>
      </c>
      <c r="F134" s="75">
        <f t="shared" si="11"/>
        <v>0</v>
      </c>
      <c r="G134" s="76">
        <f t="shared" si="8"/>
        <v>0</v>
      </c>
      <c r="H134" s="77">
        <f t="shared" si="9"/>
        <v>86000</v>
      </c>
      <c r="I134" s="77">
        <f t="shared" si="10"/>
        <v>100000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25.069067937938307</v>
      </c>
      <c r="F135" s="75">
        <f t="shared" si="11"/>
        <v>0</v>
      </c>
      <c r="G135" s="76">
        <f t="shared" si="8"/>
        <v>0</v>
      </c>
      <c r="H135" s="77">
        <f t="shared" si="9"/>
        <v>87000</v>
      </c>
      <c r="I135" s="77">
        <f t="shared" si="10"/>
        <v>101000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23.550209893457733</v>
      </c>
      <c r="F136" s="75">
        <f t="shared" si="11"/>
        <v>0</v>
      </c>
      <c r="G136" s="76">
        <f t="shared" si="8"/>
        <v>0</v>
      </c>
      <c r="H136" s="77">
        <f t="shared" si="9"/>
        <v>88000</v>
      </c>
      <c r="I136" s="77">
        <f t="shared" si="10"/>
        <v>102000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22.123374805913343</v>
      </c>
      <c r="F137" s="75">
        <f t="shared" si="11"/>
        <v>0</v>
      </c>
      <c r="G137" s="76">
        <f t="shared" si="8"/>
        <v>0</v>
      </c>
      <c r="H137" s="77">
        <f t="shared" si="9"/>
        <v>89000</v>
      </c>
      <c r="I137" s="77">
        <f t="shared" si="10"/>
        <v>103000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20.782987286193542</v>
      </c>
      <c r="F138" s="75">
        <f t="shared" si="11"/>
        <v>0</v>
      </c>
      <c r="G138" s="76">
        <f t="shared" si="8"/>
        <v>0</v>
      </c>
      <c r="H138" s="77">
        <f t="shared" si="9"/>
        <v>90000</v>
      </c>
      <c r="I138" s="77">
        <f t="shared" si="10"/>
        <v>104000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19.523809740936603</v>
      </c>
      <c r="F139" s="75">
        <f t="shared" si="11"/>
        <v>0</v>
      </c>
      <c r="G139" s="76">
        <f t="shared" si="8"/>
        <v>0</v>
      </c>
      <c r="H139" s="77">
        <f t="shared" si="9"/>
        <v>91000</v>
      </c>
      <c r="I139" s="77">
        <f t="shared" si="10"/>
        <v>105000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18.340921906520826</v>
      </c>
      <c r="F140" s="75">
        <f t="shared" si="11"/>
        <v>0</v>
      </c>
      <c r="G140" s="76">
        <f t="shared" si="8"/>
        <v>0</v>
      </c>
      <c r="H140" s="77">
        <f t="shared" si="9"/>
        <v>92000</v>
      </c>
      <c r="I140" s="77">
        <f t="shared" si="10"/>
        <v>106000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17.229701623027502</v>
      </c>
      <c r="F141" s="75">
        <f t="shared" si="11"/>
        <v>0</v>
      </c>
      <c r="G141" s="76">
        <f t="shared" si="8"/>
        <v>0</v>
      </c>
      <c r="H141" s="77">
        <f t="shared" si="9"/>
        <v>93000</v>
      </c>
      <c r="I141" s="77">
        <f t="shared" si="10"/>
        <v>107000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16.185806773050583</v>
      </c>
      <c r="F142" s="75">
        <f t="shared" si="11"/>
        <v>0</v>
      </c>
      <c r="G142" s="76">
        <f t="shared" si="8"/>
        <v>0</v>
      </c>
      <c r="H142" s="77">
        <f t="shared" si="9"/>
        <v>94000</v>
      </c>
      <c r="I142" s="77">
        <f t="shared" si="10"/>
        <v>108000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15.205158314778549</v>
      </c>
      <c r="F143" s="75">
        <f t="shared" si="11"/>
        <v>0</v>
      </c>
      <c r="G143" s="76">
        <f t="shared" si="8"/>
        <v>0</v>
      </c>
      <c r="H143" s="77">
        <f t="shared" si="9"/>
        <v>95000</v>
      </c>
      <c r="I143" s="77">
        <f t="shared" si="10"/>
        <v>109000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14.283924343049904</v>
      </c>
      <c r="F144" s="75">
        <f t="shared" si="11"/>
        <v>0</v>
      </c>
      <c r="G144" s="76">
        <f t="shared" si="8"/>
        <v>0</v>
      </c>
      <c r="H144" s="77">
        <f t="shared" si="9"/>
        <v>96000</v>
      </c>
      <c r="I144" s="77">
        <f t="shared" si="10"/>
        <v>110000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13.418505116100476</v>
      </c>
      <c r="F145" s="75">
        <f t="shared" si="11"/>
        <v>0</v>
      </c>
      <c r="G145" s="76">
        <f t="shared" si="8"/>
        <v>0</v>
      </c>
      <c r="H145" s="77">
        <f t="shared" si="9"/>
        <v>97000</v>
      </c>
      <c r="I145" s="77">
        <f t="shared" si="10"/>
        <v>111000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12.605518989494243</v>
      </c>
      <c r="F146" s="75">
        <f t="shared" si="11"/>
        <v>0</v>
      </c>
      <c r="G146" s="76">
        <f t="shared" si="8"/>
        <v>0</v>
      </c>
      <c r="H146" s="77">
        <f t="shared" si="9"/>
        <v>98000</v>
      </c>
      <c r="I146" s="77">
        <f t="shared" si="10"/>
        <v>112000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11.841789202274215</v>
      </c>
      <c r="F147" s="75">
        <f t="shared" si="11"/>
        <v>0</v>
      </c>
      <c r="G147" s="76">
        <f t="shared" si="8"/>
        <v>0</v>
      </c>
      <c r="H147" s="77">
        <f t="shared" si="9"/>
        <v>99000</v>
      </c>
      <c r="I147" s="77">
        <f t="shared" si="10"/>
        <v>113000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11.124331463699967</v>
      </c>
      <c r="F148" s="75">
        <f t="shared" si="11"/>
        <v>0</v>
      </c>
      <c r="G148" s="76">
        <f t="shared" si="8"/>
        <v>0</v>
      </c>
      <c r="H148" s="77">
        <f t="shared" si="9"/>
        <v>100000</v>
      </c>
      <c r="I148" s="77">
        <f t="shared" si="10"/>
        <v>114000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10.450342292066702</v>
      </c>
      <c r="F149" s="75">
        <f t="shared" si="11"/>
        <v>0</v>
      </c>
      <c r="G149" s="76">
        <f t="shared" si="8"/>
        <v>0</v>
      </c>
      <c r="H149" s="77">
        <f t="shared" si="9"/>
        <v>101000</v>
      </c>
      <c r="I149" s="77">
        <f t="shared" si="10"/>
        <v>115000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9.8171880600395802</v>
      </c>
      <c r="F150" s="75">
        <f t="shared" si="11"/>
        <v>0</v>
      </c>
      <c r="G150" s="76">
        <f t="shared" si="8"/>
        <v>0</v>
      </c>
      <c r="H150" s="77">
        <f t="shared" si="9"/>
        <v>102000</v>
      </c>
      <c r="I150" s="77">
        <f t="shared" si="10"/>
        <v>116000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9.2223947036976668</v>
      </c>
      <c r="F151" s="75">
        <f t="shared" si="11"/>
        <v>0</v>
      </c>
      <c r="G151" s="76">
        <f t="shared" si="8"/>
        <v>0</v>
      </c>
      <c r="H151" s="77">
        <f t="shared" si="9"/>
        <v>103000</v>
      </c>
      <c r="I151" s="77">
        <f t="shared" si="10"/>
        <v>117000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8.6636380550754026</v>
      </c>
      <c r="F152" s="75">
        <f t="shared" si="11"/>
        <v>0</v>
      </c>
      <c r="G152" s="76">
        <f t="shared" si="8"/>
        <v>0</v>
      </c>
      <c r="H152" s="77">
        <f t="shared" si="9"/>
        <v>104000</v>
      </c>
      <c r="I152" s="77">
        <f t="shared" si="10"/>
        <v>118000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8.138734760425768</v>
      </c>
      <c r="F153" s="75">
        <f t="shared" si="11"/>
        <v>0</v>
      </c>
      <c r="G153" s="76">
        <f t="shared" si="8"/>
        <v>0</v>
      </c>
      <c r="H153" s="77">
        <f t="shared" si="9"/>
        <v>105000</v>
      </c>
      <c r="I153" s="77">
        <f t="shared" si="10"/>
        <v>119000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7.6456337487180708</v>
      </c>
      <c r="F154" s="75">
        <f t="shared" si="11"/>
        <v>0</v>
      </c>
      <c r="G154" s="76">
        <f t="shared" si="8"/>
        <v>0</v>
      </c>
      <c r="H154" s="77">
        <f t="shared" si="9"/>
        <v>106000</v>
      </c>
      <c r="I154" s="77">
        <f t="shared" si="10"/>
        <v>120000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7.1824082170333199</v>
      </c>
      <c r="F155" s="75">
        <f t="shared" si="11"/>
        <v>0</v>
      </c>
      <c r="G155" s="76">
        <f t="shared" si="8"/>
        <v>0</v>
      </c>
      <c r="H155" s="77">
        <f t="shared" si="9"/>
        <v>107000</v>
      </c>
      <c r="I155" s="77">
        <f t="shared" si="10"/>
        <v>121000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6.7472481015399461</v>
      </c>
      <c r="F156" s="75">
        <f t="shared" si="11"/>
        <v>0</v>
      </c>
      <c r="G156" s="76">
        <f t="shared" si="8"/>
        <v>0</v>
      </c>
      <c r="H156" s="77">
        <f t="shared" si="9"/>
        <v>108000</v>
      </c>
      <c r="I156" s="77">
        <f t="shared" si="10"/>
        <v>122000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6.3384530046300513</v>
      </c>
      <c r="F157" s="75">
        <f t="shared" si="11"/>
        <v>0</v>
      </c>
      <c r="G157" s="76">
        <f t="shared" si="8"/>
        <v>0</v>
      </c>
      <c r="H157" s="77">
        <f t="shared" si="9"/>
        <v>109000</v>
      </c>
      <c r="I157" s="77">
        <f t="shared" si="10"/>
        <v>123000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5.9544255505787946</v>
      </c>
      <c r="F158" s="75">
        <f t="shared" si="11"/>
        <v>0</v>
      </c>
      <c r="G158" s="76">
        <f t="shared" si="8"/>
        <v>0</v>
      </c>
      <c r="H158" s="77">
        <f t="shared" si="9"/>
        <v>110000</v>
      </c>
      <c r="I158" s="77">
        <f t="shared" si="10"/>
        <v>124000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5.5936651437640421</v>
      </c>
      <c r="F159" s="75">
        <f t="shared" si="11"/>
        <v>0</v>
      </c>
      <c r="G159" s="76">
        <f t="shared" si="8"/>
        <v>0</v>
      </c>
      <c r="H159" s="77">
        <f t="shared" si="9"/>
        <v>111000</v>
      </c>
      <c r="I159" s="77">
        <f t="shared" si="10"/>
        <v>125000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5.2547621050563604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112000</v>
      </c>
      <c r="I160" s="77">
        <f t="shared" ref="I160:I167" si="16">A160+$C$6/2</f>
        <v>126000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4.9363921634671826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113000</v>
      </c>
      <c r="I161" s="77">
        <f t="shared" si="16"/>
        <v>127000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4.6373112815311464</v>
      </c>
      <c r="F162" s="75">
        <f t="shared" si="17"/>
        <v>0</v>
      </c>
      <c r="G162" s="76">
        <f t="shared" si="14"/>
        <v>0</v>
      </c>
      <c r="H162" s="77">
        <f t="shared" si="15"/>
        <v>114000</v>
      </c>
      <c r="I162" s="77">
        <f t="shared" si="16"/>
        <v>128000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4.3563507942026582</v>
      </c>
      <c r="F163" s="75">
        <f t="shared" si="17"/>
        <v>0</v>
      </c>
      <c r="G163" s="76">
        <f t="shared" si="14"/>
        <v>0</v>
      </c>
      <c r="H163" s="77">
        <f t="shared" si="15"/>
        <v>115000</v>
      </c>
      <c r="I163" s="77">
        <f t="shared" si="16"/>
        <v>129000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4.0924128422718367</v>
      </c>
      <c r="F164" s="75">
        <f t="shared" si="17"/>
        <v>0</v>
      </c>
      <c r="G164" s="76">
        <f t="shared" si="14"/>
        <v>0</v>
      </c>
      <c r="H164" s="77">
        <f t="shared" si="15"/>
        <v>116000</v>
      </c>
      <c r="I164" s="77">
        <f t="shared" si="16"/>
        <v>130000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3.8444660824557881</v>
      </c>
      <c r="F165" s="75">
        <f t="shared" si="17"/>
        <v>0</v>
      </c>
      <c r="G165" s="76">
        <f t="shared" si="14"/>
        <v>0</v>
      </c>
      <c r="H165" s="77">
        <f t="shared" si="15"/>
        <v>117000</v>
      </c>
      <c r="I165" s="77">
        <f t="shared" si="16"/>
        <v>131000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3.6115416574023169</v>
      </c>
      <c r="F166" s="75">
        <f t="shared" si="17"/>
        <v>0</v>
      </c>
      <c r="G166" s="76">
        <f t="shared" si="14"/>
        <v>0</v>
      </c>
      <c r="H166" s="77">
        <f t="shared" si="15"/>
        <v>118000</v>
      </c>
      <c r="I166" s="77">
        <f t="shared" si="16"/>
        <v>132000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3.392729409858767</v>
      </c>
      <c r="F167" s="84">
        <f t="shared" si="17"/>
        <v>0</v>
      </c>
      <c r="G167" s="85">
        <f t="shared" si="14"/>
        <v>0</v>
      </c>
      <c r="H167" s="86">
        <f t="shared" si="15"/>
        <v>119000</v>
      </c>
      <c r="I167" s="86">
        <f t="shared" si="16"/>
        <v>133000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O31" sqref="O31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27</v>
      </c>
      <c r="D5" s="17" t="s">
        <v>13</v>
      </c>
      <c r="F5" s="115">
        <v>5000</v>
      </c>
      <c r="G5" s="116">
        <v>27.5</v>
      </c>
      <c r="H5" s="109">
        <v>8000</v>
      </c>
      <c r="I5" s="107">
        <v>5</v>
      </c>
      <c r="Q5" s="13"/>
    </row>
    <row r="6" spans="1:17" x14ac:dyDescent="0.25">
      <c r="A6" s="20" t="s">
        <v>21</v>
      </c>
      <c r="B6" s="15" t="s">
        <v>22</v>
      </c>
      <c r="C6" s="16">
        <v>12000</v>
      </c>
      <c r="D6" s="17" t="s">
        <v>7</v>
      </c>
      <c r="F6" s="44">
        <v>8000</v>
      </c>
      <c r="G6" s="19">
        <f>25+(6/26)*5</f>
        <v>26.153846153846153</v>
      </c>
      <c r="H6" s="18">
        <f>5000+(24/25)*5000</f>
        <v>9800</v>
      </c>
      <c r="I6" s="108">
        <f>(12/26)*5</f>
        <v>2.3076923076923079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3.3</v>
      </c>
      <c r="D7" s="17" t="s">
        <v>7</v>
      </c>
      <c r="F7" s="44">
        <f>10000+(16/25)*5000</f>
        <v>13200</v>
      </c>
      <c r="G7" s="19">
        <f>15+(10/25)*5</f>
        <v>17</v>
      </c>
      <c r="H7" s="18">
        <v>13200</v>
      </c>
      <c r="I7" s="108">
        <f>2/26*5</f>
        <v>0.38461538461538464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f>15000+(11/25)*5000</f>
        <v>17200</v>
      </c>
      <c r="G8" s="19">
        <f>10+(3/26)*5</f>
        <v>10.576923076923077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f>15000+(23/25)*5000</f>
        <v>19600</v>
      </c>
      <c r="G9" s="19">
        <f>5+(8/26)*5</f>
        <v>6.5384615384615383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f>20000+(1.5/2.5)*5000</f>
        <v>23000</v>
      </c>
      <c r="G10" s="35">
        <f>9/26*5</f>
        <v>1.7307692307692308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f>25000+(4/25)*5000</f>
        <v>25800</v>
      </c>
      <c r="G11" s="19">
        <f>(2/26)*5</f>
        <v>0.38461538461538464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185</v>
      </c>
      <c r="D12" s="34" t="s">
        <v>37</v>
      </c>
      <c r="F12" s="18">
        <f>25000+(6/25)*5000</f>
        <v>26200</v>
      </c>
      <c r="G12" s="19">
        <f>(1/26)</f>
        <v>3.8461538461538464E-2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115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1.6086956521739131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40000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5413.4113294645085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4000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16000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2.4864864864864864E-2</v>
      </c>
      <c r="D25" s="30"/>
      <c r="F25" s="141" t="s">
        <v>68</v>
      </c>
      <c r="G25" s="142"/>
      <c r="H25" s="142"/>
      <c r="I25" s="143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1.353133408216687</v>
      </c>
      <c r="D26" s="54" t="s">
        <v>34</v>
      </c>
      <c r="F26" s="144"/>
      <c r="G26" s="145"/>
      <c r="H26" s="145"/>
      <c r="I26" s="146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0.87371205872967539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17.519858158537772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155.61034194491901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3600685.2520208727</v>
      </c>
      <c r="F32" s="70">
        <f>IF(A32&lt;=$C$21,IF($C$12*(1-$C$25*(EXP(A32/$C$19)-1))&gt;0,$C$12*(1-$C$25*(EXP(A32/$C$19)-1)),0),IF($C$29*(1-$C$27*(EXP((A32-$C$21)/$C$20)-1))&gt;0,$C$29*(1-$C$27*(EXP((A32-$C$21)/$C$20)-1)),0))</f>
        <v>189.54889861592409</v>
      </c>
      <c r="G32" s="71">
        <f t="shared" ref="G32:G95" si="1">IF(A32&lt;=$C$21,($C$5-$C$8)*(F32/$C$12)^(1/$C$11)+$C$8, ($C$28-$C$8)*(F32/$C$29)^(1/$C$11)+$C$8)</f>
        <v>28.690466270190772</v>
      </c>
      <c r="H32" s="72">
        <f t="shared" ref="H32:H95" si="2">A32-$C$6/2</f>
        <v>-24000</v>
      </c>
      <c r="I32" s="72">
        <f t="shared" ref="I32:I95" si="3">A32+$C$6/2</f>
        <v>-12000</v>
      </c>
      <c r="O32" s="3" t="s">
        <v>67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295562.24395722599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188.97745769711159</v>
      </c>
      <c r="G33" s="76">
        <f t="shared" si="1"/>
        <v>28.474719102094816</v>
      </c>
      <c r="H33" s="77">
        <f t="shared" si="2"/>
        <v>-14000</v>
      </c>
      <c r="I33" s="77">
        <f t="shared" si="3"/>
        <v>-2000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230184.10704022922</v>
      </c>
      <c r="F34" s="75">
        <f t="shared" si="5"/>
        <v>188.80063986012794</v>
      </c>
      <c r="G34" s="76">
        <f t="shared" si="1"/>
        <v>28.408159501596149</v>
      </c>
      <c r="H34" s="77">
        <f t="shared" si="2"/>
        <v>-13000</v>
      </c>
      <c r="I34" s="77">
        <f t="shared" si="3"/>
        <v>-1000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179267.56281352259</v>
      </c>
      <c r="F35" s="75">
        <f t="shared" si="5"/>
        <v>188.57360126331722</v>
      </c>
      <c r="G35" s="76">
        <f t="shared" si="1"/>
        <v>28.322832290501463</v>
      </c>
      <c r="H35" s="77">
        <f t="shared" si="2"/>
        <v>-12000</v>
      </c>
      <c r="I35" s="77">
        <f t="shared" si="3"/>
        <v>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139613.71829847366</v>
      </c>
      <c r="F36" s="75">
        <f t="shared" si="5"/>
        <v>188.28207793444312</v>
      </c>
      <c r="G36" s="76">
        <f t="shared" si="1"/>
        <v>28.213495731459833</v>
      </c>
      <c r="H36" s="77">
        <f t="shared" si="2"/>
        <v>-11000</v>
      </c>
      <c r="I36" s="77">
        <f t="shared" si="3"/>
        <v>1000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108731.27313836181</v>
      </c>
      <c r="F37" s="75">
        <f t="shared" si="5"/>
        <v>187.90775457061139</v>
      </c>
      <c r="G37" s="76">
        <f t="shared" si="1"/>
        <v>28.073476713544199</v>
      </c>
      <c r="H37" s="77">
        <f t="shared" si="2"/>
        <v>-10000</v>
      </c>
      <c r="I37" s="77">
        <f t="shared" si="3"/>
        <v>2000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84680.000664506995</v>
      </c>
      <c r="F38" s="75">
        <f t="shared" si="5"/>
        <v>187.4271138573913</v>
      </c>
      <c r="G38" s="76">
        <f t="shared" si="1"/>
        <v>27.894301277174602</v>
      </c>
      <c r="H38" s="77">
        <f t="shared" si="2"/>
        <v>-9000</v>
      </c>
      <c r="I38" s="77">
        <f t="shared" si="3"/>
        <v>3000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65948.850828005132</v>
      </c>
      <c r="F39" s="75">
        <f t="shared" si="5"/>
        <v>186.80995896532187</v>
      </c>
      <c r="G39" s="76">
        <f t="shared" si="1"/>
        <v>27.665244053120539</v>
      </c>
      <c r="H39" s="77">
        <f t="shared" si="2"/>
        <v>-8000</v>
      </c>
      <c r="I39" s="77">
        <f t="shared" si="3"/>
        <v>4000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51361.016667509655</v>
      </c>
      <c r="F40" s="75">
        <f t="shared" si="5"/>
        <v>186.01751639787153</v>
      </c>
      <c r="G40" s="76">
        <f t="shared" si="1"/>
        <v>27.372788841510747</v>
      </c>
      <c r="H40" s="77">
        <f t="shared" si="2"/>
        <v>-7000</v>
      </c>
      <c r="I40" s="77">
        <f t="shared" si="3"/>
        <v>5000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40000</v>
      </c>
      <c r="F41" s="75">
        <f t="shared" si="5"/>
        <v>185</v>
      </c>
      <c r="G41" s="76">
        <f t="shared" si="1"/>
        <v>27</v>
      </c>
      <c r="H41" s="77">
        <f t="shared" si="2"/>
        <v>-6000</v>
      </c>
      <c r="I41" s="77">
        <f t="shared" si="3"/>
        <v>6000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31152.031322856194</v>
      </c>
      <c r="F42" s="75">
        <f t="shared" si="5"/>
        <v>183.6934830832364</v>
      </c>
      <c r="G42" s="76">
        <f t="shared" si="1"/>
        <v>26.525819850566748</v>
      </c>
      <c r="H42" s="77">
        <f t="shared" si="2"/>
        <v>-5000</v>
      </c>
      <c r="I42" s="77">
        <f t="shared" si="3"/>
        <v>7000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24261.226388505336</v>
      </c>
      <c r="F43" s="75">
        <f t="shared" si="5"/>
        <v>182.01588215477943</v>
      </c>
      <c r="G43" s="76">
        <f t="shared" si="1"/>
        <v>25.924336816736709</v>
      </c>
      <c r="H43" s="77">
        <f t="shared" si="2"/>
        <v>-4000</v>
      </c>
      <c r="I43" s="77">
        <f t="shared" si="3"/>
        <v>8000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18894.662109640587</v>
      </c>
      <c r="F44" s="75">
        <f t="shared" si="5"/>
        <v>179.86179992358169</v>
      </c>
      <c r="G44" s="76">
        <f t="shared" si="1"/>
        <v>25.164121947275614</v>
      </c>
      <c r="H44" s="77">
        <f t="shared" si="2"/>
        <v>-3000</v>
      </c>
      <c r="I44" s="77">
        <f t="shared" si="3"/>
        <v>9000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14715.177646857694</v>
      </c>
      <c r="F45" s="75">
        <f t="shared" si="5"/>
        <v>177.09590358908841</v>
      </c>
      <c r="G45" s="76">
        <f t="shared" si="1"/>
        <v>24.207822830156989</v>
      </c>
      <c r="H45" s="77">
        <f t="shared" si="2"/>
        <v>-2000</v>
      </c>
      <c r="I45" s="77">
        <f t="shared" si="3"/>
        <v>10000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11460.191874407603</v>
      </c>
      <c r="F46" s="75">
        <f t="shared" si="5"/>
        <v>173.54442239567555</v>
      </c>
      <c r="G46" s="76">
        <f t="shared" si="1"/>
        <v>23.012356527720492</v>
      </c>
      <c r="H46" s="77">
        <f t="shared" si="2"/>
        <v>-1000</v>
      </c>
      <c r="I46" s="77">
        <f t="shared" si="3"/>
        <v>11000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8925.2064059371933</v>
      </c>
      <c r="F47" s="75">
        <f t="shared" si="5"/>
        <v>168.98423027644492</v>
      </c>
      <c r="G47" s="76">
        <f t="shared" si="1"/>
        <v>21.53029040766484</v>
      </c>
      <c r="H47" s="77">
        <f t="shared" si="2"/>
        <v>0</v>
      </c>
      <c r="I47" s="77">
        <f t="shared" si="3"/>
        <v>12000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6950.9577380178052</v>
      </c>
      <c r="F48" s="75">
        <f t="shared" si="5"/>
        <v>163.12882769037364</v>
      </c>
      <c r="G48" s="76">
        <f t="shared" si="1"/>
        <v>19.713386243555174</v>
      </c>
      <c r="H48" s="77">
        <f t="shared" si="2"/>
        <v>1000</v>
      </c>
      <c r="I48" s="77">
        <f t="shared" si="3"/>
        <v>13000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5413.4113294645085</v>
      </c>
      <c r="F49" s="75">
        <f t="shared" si="5"/>
        <v>155.61034194491901</v>
      </c>
      <c r="G49" s="76">
        <f t="shared" si="1"/>
        <v>17.519858158537772</v>
      </c>
      <c r="H49" s="77">
        <f t="shared" si="2"/>
        <v>2000</v>
      </c>
      <c r="I49" s="77">
        <f t="shared" si="3"/>
        <v>14000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5085.4293172814241</v>
      </c>
      <c r="F50" s="75">
        <f t="shared" si="5"/>
        <v>146.84176352465698</v>
      </c>
      <c r="G50" s="76">
        <f t="shared" si="1"/>
        <v>15.155086592671305</v>
      </c>
      <c r="H50" s="77">
        <f t="shared" si="2"/>
        <v>3000</v>
      </c>
      <c r="I50" s="77">
        <f t="shared" si="3"/>
        <v>15000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4777.318730668786</v>
      </c>
      <c r="F51" s="75">
        <f t="shared" si="5"/>
        <v>137.50766038370131</v>
      </c>
      <c r="G51" s="76">
        <f t="shared" si="1"/>
        <v>12.860317042640865</v>
      </c>
      <c r="H51" s="77">
        <f t="shared" si="2"/>
        <v>4000</v>
      </c>
      <c r="I51" s="77">
        <f t="shared" si="3"/>
        <v>16000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4487.8756208137502</v>
      </c>
      <c r="F52" s="75">
        <f t="shared" si="5"/>
        <v>127.57155931118622</v>
      </c>
      <c r="G52" s="76">
        <f t="shared" si="1"/>
        <v>10.661519437694912</v>
      </c>
      <c r="H52" s="77">
        <f t="shared" si="2"/>
        <v>5000</v>
      </c>
      <c r="I52" s="77">
        <f t="shared" si="3"/>
        <v>17000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4215.9689824745737</v>
      </c>
      <c r="F53" s="75">
        <f t="shared" si="5"/>
        <v>116.99463477624612</v>
      </c>
      <c r="G53" s="76">
        <f t="shared" si="1"/>
        <v>8.5871551208395882</v>
      </c>
      <c r="H53" s="77">
        <f t="shared" si="2"/>
        <v>6000</v>
      </c>
      <c r="I53" s="77">
        <f t="shared" si="3"/>
        <v>18000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3960.5363345530527</v>
      </c>
      <c r="F54" s="75">
        <f t="shared" si="5"/>
        <v>105.73555721641</v>
      </c>
      <c r="G54" s="76">
        <f t="shared" si="1"/>
        <v>6.6678694615328675</v>
      </c>
      <c r="H54" s="77">
        <f t="shared" si="2"/>
        <v>7000</v>
      </c>
      <c r="I54" s="77">
        <f t="shared" si="3"/>
        <v>19000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3720.5795684265404</v>
      </c>
      <c r="F55" s="75">
        <f t="shared" si="5"/>
        <v>93.750331541438058</v>
      </c>
      <c r="G55" s="76">
        <f t="shared" si="1"/>
        <v>4.9359013793158404</v>
      </c>
      <c r="H55" s="77">
        <f t="shared" si="2"/>
        <v>8000</v>
      </c>
      <c r="I55" s="77">
        <f t="shared" si="3"/>
        <v>20000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3495.1610478168159</v>
      </c>
      <c r="F56" s="75">
        <f t="shared" si="5"/>
        <v>80.992125221550339</v>
      </c>
      <c r="G56" s="76">
        <f t="shared" si="1"/>
        <v>3.4240605066454606</v>
      </c>
      <c r="H56" s="77">
        <f t="shared" si="2"/>
        <v>9000</v>
      </c>
      <c r="I56" s="77">
        <f t="shared" si="3"/>
        <v>21000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3283.3999449559524</v>
      </c>
      <c r="F57" s="75">
        <f t="shared" si="5"/>
        <v>67.411085288299077</v>
      </c>
      <c r="G57" s="76">
        <f t="shared" si="1"/>
        <v>2.1640273286633849</v>
      </c>
      <c r="H57" s="77">
        <f t="shared" si="2"/>
        <v>10000</v>
      </c>
      <c r="I57" s="77">
        <f t="shared" si="3"/>
        <v>22000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3084.4687987326688</v>
      </c>
      <c r="F58" s="75">
        <f t="shared" si="5"/>
        <v>52.954143533010921</v>
      </c>
      <c r="G58" s="76">
        <f t="shared" si="1"/>
        <v>1.1835437430061491</v>
      </c>
      <c r="H58" s="77">
        <f t="shared" si="2"/>
        <v>11000</v>
      </c>
      <c r="I58" s="77">
        <f t="shared" si="3"/>
        <v>23000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2897.5902813700591</v>
      </c>
      <c r="F59" s="75">
        <f t="shared" si="5"/>
        <v>37.56480914160845</v>
      </c>
      <c r="G59" s="76">
        <f t="shared" si="1"/>
        <v>0.5016345140845041</v>
      </c>
      <c r="H59" s="77">
        <f t="shared" si="2"/>
        <v>12000</v>
      </c>
      <c r="I59" s="77">
        <f t="shared" si="3"/>
        <v>24000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2722.0341610004079</v>
      </c>
      <c r="F60" s="75">
        <f t="shared" si="5"/>
        <v>21.182947955526455</v>
      </c>
      <c r="G60" s="76">
        <f t="shared" si="1"/>
        <v>0.11978444945533955</v>
      </c>
      <c r="H60" s="77">
        <f t="shared" si="2"/>
        <v>13000</v>
      </c>
      <c r="I60" s="77">
        <f t="shared" si="3"/>
        <v>25000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2557.114448268303</v>
      </c>
      <c r="F61" s="75">
        <f t="shared" si="5"/>
        <v>3.7445474961806213</v>
      </c>
      <c r="G61" s="76">
        <f t="shared" si="1"/>
        <v>1.5737393427752561E-3</v>
      </c>
      <c r="H61" s="77">
        <f t="shared" si="2"/>
        <v>14000</v>
      </c>
      <c r="I61" s="77">
        <f t="shared" si="3"/>
        <v>26000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2402.1867158123182</v>
      </c>
      <c r="F62" s="75">
        <f t="shared" si="5"/>
        <v>0</v>
      </c>
      <c r="G62" s="76">
        <f t="shared" si="1"/>
        <v>0</v>
      </c>
      <c r="H62" s="77">
        <f t="shared" si="2"/>
        <v>15000</v>
      </c>
      <c r="I62" s="77">
        <f t="shared" si="3"/>
        <v>27000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2256.6455801510942</v>
      </c>
      <c r="F63" s="75">
        <f t="shared" si="5"/>
        <v>0</v>
      </c>
      <c r="G63" s="76">
        <f t="shared" si="1"/>
        <v>0</v>
      </c>
      <c r="H63" s="77">
        <f t="shared" si="2"/>
        <v>16000</v>
      </c>
      <c r="I63" s="77">
        <f t="shared" si="3"/>
        <v>28000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2119.9223361342324</v>
      </c>
      <c r="F64" s="75">
        <f t="shared" si="5"/>
        <v>0</v>
      </c>
      <c r="G64" s="76">
        <f t="shared" si="1"/>
        <v>0</v>
      </c>
      <c r="H64" s="77">
        <f t="shared" si="2"/>
        <v>17000</v>
      </c>
      <c r="I64" s="77">
        <f t="shared" si="3"/>
        <v>29000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1991.4827347145581</v>
      </c>
      <c r="F65" s="75">
        <f t="shared" si="5"/>
        <v>0</v>
      </c>
      <c r="G65" s="76">
        <f t="shared" si="1"/>
        <v>0</v>
      </c>
      <c r="H65" s="77">
        <f t="shared" si="2"/>
        <v>18000</v>
      </c>
      <c r="I65" s="77">
        <f t="shared" si="3"/>
        <v>30000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1870.8248953583598</v>
      </c>
      <c r="F66" s="75">
        <f t="shared" si="5"/>
        <v>0</v>
      </c>
      <c r="G66" s="76">
        <f t="shared" si="1"/>
        <v>0</v>
      </c>
      <c r="H66" s="77">
        <f t="shared" si="2"/>
        <v>19000</v>
      </c>
      <c r="I66" s="77">
        <f t="shared" si="3"/>
        <v>31000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1757.477344936297</v>
      </c>
      <c r="F67" s="75">
        <f t="shared" si="5"/>
        <v>0</v>
      </c>
      <c r="G67" s="76">
        <f t="shared" si="1"/>
        <v>0</v>
      </c>
      <c r="H67" s="77">
        <f t="shared" si="2"/>
        <v>20000</v>
      </c>
      <c r="I67" s="77">
        <f t="shared" si="3"/>
        <v>32000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1650.9971754319022</v>
      </c>
      <c r="F68" s="75">
        <f t="shared" si="5"/>
        <v>0</v>
      </c>
      <c r="G68" s="76">
        <f t="shared" si="1"/>
        <v>0</v>
      </c>
      <c r="H68" s="77">
        <f t="shared" si="2"/>
        <v>21000</v>
      </c>
      <c r="I68" s="77">
        <f t="shared" si="3"/>
        <v>33000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1550.9683132688806</v>
      </c>
      <c r="F69" s="75">
        <f t="shared" si="5"/>
        <v>0</v>
      </c>
      <c r="G69" s="76">
        <f t="shared" si="1"/>
        <v>0</v>
      </c>
      <c r="H69" s="77">
        <f t="shared" si="2"/>
        <v>22000</v>
      </c>
      <c r="I69" s="77">
        <f t="shared" si="3"/>
        <v>34000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1456.9998934945695</v>
      </c>
      <c r="F70" s="75">
        <f t="shared" si="5"/>
        <v>0</v>
      </c>
      <c r="G70" s="76">
        <f t="shared" si="1"/>
        <v>0</v>
      </c>
      <c r="H70" s="77">
        <f t="shared" si="2"/>
        <v>23000</v>
      </c>
      <c r="I70" s="77">
        <f t="shared" si="3"/>
        <v>35000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1368.7247324666416</v>
      </c>
      <c r="F71" s="75">
        <f t="shared" si="5"/>
        <v>0</v>
      </c>
      <c r="G71" s="76">
        <f t="shared" si="1"/>
        <v>0</v>
      </c>
      <c r="H71" s="77">
        <f t="shared" si="2"/>
        <v>24000</v>
      </c>
      <c r="I71" s="77">
        <f t="shared" si="3"/>
        <v>36000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1285.797893075043</v>
      </c>
      <c r="F72" s="75">
        <f t="shared" si="5"/>
        <v>0</v>
      </c>
      <c r="G72" s="76">
        <f t="shared" si="1"/>
        <v>0</v>
      </c>
      <c r="H72" s="77">
        <f t="shared" si="2"/>
        <v>25000</v>
      </c>
      <c r="I72" s="77">
        <f t="shared" si="3"/>
        <v>37000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1207.8953368927403</v>
      </c>
      <c r="F73" s="75">
        <f t="shared" si="5"/>
        <v>0</v>
      </c>
      <c r="G73" s="76">
        <f t="shared" si="1"/>
        <v>0</v>
      </c>
      <c r="H73" s="77">
        <f t="shared" si="2"/>
        <v>26000</v>
      </c>
      <c r="I73" s="77">
        <f t="shared" si="3"/>
        <v>38000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1134.7126579885241</v>
      </c>
      <c r="F74" s="75">
        <f t="shared" si="5"/>
        <v>0</v>
      </c>
      <c r="G74" s="76">
        <f t="shared" si="1"/>
        <v>0</v>
      </c>
      <c r="H74" s="77">
        <f t="shared" si="2"/>
        <v>27000</v>
      </c>
      <c r="I74" s="77">
        <f t="shared" si="3"/>
        <v>39000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1065.9638934542197</v>
      </c>
      <c r="F75" s="75">
        <f t="shared" si="5"/>
        <v>0</v>
      </c>
      <c r="G75" s="76">
        <f t="shared" si="1"/>
        <v>0</v>
      </c>
      <c r="H75" s="77">
        <f t="shared" si="2"/>
        <v>28000</v>
      </c>
      <c r="I75" s="77">
        <f t="shared" si="3"/>
        <v>40000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1001.380405998406</v>
      </c>
      <c r="F76" s="75">
        <f t="shared" si="5"/>
        <v>0</v>
      </c>
      <c r="G76" s="76">
        <f t="shared" si="1"/>
        <v>0</v>
      </c>
      <c r="H76" s="77">
        <f t="shared" si="2"/>
        <v>29000</v>
      </c>
      <c r="I76" s="77">
        <f t="shared" si="3"/>
        <v>41000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940.70983424036456</v>
      </c>
      <c r="F77" s="75">
        <f t="shared" si="5"/>
        <v>0</v>
      </c>
      <c r="G77" s="76">
        <f t="shared" si="1"/>
        <v>0</v>
      </c>
      <c r="H77" s="77">
        <f t="shared" si="2"/>
        <v>30000</v>
      </c>
      <c r="I77" s="77">
        <f t="shared" si="3"/>
        <v>42000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883.71510660249794</v>
      </c>
      <c r="F78" s="75">
        <f t="shared" si="5"/>
        <v>0</v>
      </c>
      <c r="G78" s="76">
        <f t="shared" si="1"/>
        <v>0</v>
      </c>
      <c r="H78" s="77">
        <f t="shared" si="2"/>
        <v>31000</v>
      </c>
      <c r="I78" s="77">
        <f t="shared" si="3"/>
        <v>43000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830.17351494798982</v>
      </c>
      <c r="F79" s="75">
        <f t="shared" si="5"/>
        <v>0</v>
      </c>
      <c r="G79" s="76">
        <f t="shared" si="1"/>
        <v>0</v>
      </c>
      <c r="H79" s="77">
        <f t="shared" si="2"/>
        <v>32000</v>
      </c>
      <c r="I79" s="77">
        <f t="shared" si="3"/>
        <v>44000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779.87584434391988</v>
      </c>
      <c r="F80" s="75">
        <f t="shared" si="5"/>
        <v>0</v>
      </c>
      <c r="G80" s="76">
        <f t="shared" si="1"/>
        <v>0</v>
      </c>
      <c r="H80" s="77">
        <f t="shared" si="2"/>
        <v>33000</v>
      </c>
      <c r="I80" s="77">
        <f t="shared" si="3"/>
        <v>45000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732.62555554936739</v>
      </c>
      <c r="F81" s="75">
        <f t="shared" si="5"/>
        <v>0</v>
      </c>
      <c r="G81" s="76">
        <f t="shared" si="1"/>
        <v>0</v>
      </c>
      <c r="H81" s="77">
        <f t="shared" si="2"/>
        <v>34000</v>
      </c>
      <c r="I81" s="77">
        <f t="shared" si="3"/>
        <v>46000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688.23801703405547</v>
      </c>
      <c r="F82" s="75">
        <f t="shared" si="5"/>
        <v>0</v>
      </c>
      <c r="G82" s="76">
        <f t="shared" si="1"/>
        <v>0</v>
      </c>
      <c r="H82" s="77">
        <f t="shared" si="2"/>
        <v>35000</v>
      </c>
      <c r="I82" s="77">
        <f t="shared" si="3"/>
        <v>47000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646.53978352663512</v>
      </c>
      <c r="F83" s="75">
        <f t="shared" si="5"/>
        <v>0</v>
      </c>
      <c r="G83" s="76">
        <f t="shared" si="1"/>
        <v>0</v>
      </c>
      <c r="H83" s="77">
        <f t="shared" si="2"/>
        <v>36000</v>
      </c>
      <c r="I83" s="77">
        <f t="shared" si="3"/>
        <v>48000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607.36791827351783</v>
      </c>
      <c r="F84" s="75">
        <f t="shared" si="5"/>
        <v>0</v>
      </c>
      <c r="G84" s="76">
        <f t="shared" si="1"/>
        <v>0</v>
      </c>
      <c r="H84" s="77">
        <f t="shared" si="2"/>
        <v>37000</v>
      </c>
      <c r="I84" s="77">
        <f t="shared" si="3"/>
        <v>49000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570.56935635997024</v>
      </c>
      <c r="F85" s="75">
        <f t="shared" si="5"/>
        <v>0</v>
      </c>
      <c r="G85" s="76">
        <f t="shared" si="1"/>
        <v>0</v>
      </c>
      <c r="H85" s="77">
        <f t="shared" si="2"/>
        <v>38000</v>
      </c>
      <c r="I85" s="77">
        <f t="shared" si="3"/>
        <v>50000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536.00030660563323</v>
      </c>
      <c r="F86" s="75">
        <f t="shared" si="5"/>
        <v>0</v>
      </c>
      <c r="G86" s="76">
        <f t="shared" si="1"/>
        <v>0</v>
      </c>
      <c r="H86" s="77">
        <f t="shared" si="2"/>
        <v>39000</v>
      </c>
      <c r="I86" s="77">
        <f t="shared" si="3"/>
        <v>51000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503.52568969736006</v>
      </c>
      <c r="F87" s="75">
        <f t="shared" si="5"/>
        <v>0</v>
      </c>
      <c r="G87" s="76">
        <f t="shared" si="1"/>
        <v>0</v>
      </c>
      <c r="H87" s="77">
        <f t="shared" si="2"/>
        <v>40000</v>
      </c>
      <c r="I87" s="77">
        <f t="shared" si="3"/>
        <v>52000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473.01861036386481</v>
      </c>
      <c r="F88" s="75">
        <f t="shared" si="5"/>
        <v>0</v>
      </c>
      <c r="G88" s="76">
        <f t="shared" si="1"/>
        <v>0</v>
      </c>
      <c r="H88" s="77">
        <f t="shared" si="2"/>
        <v>41000</v>
      </c>
      <c r="I88" s="77">
        <f t="shared" si="3"/>
        <v>53000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444.35986152969235</v>
      </c>
      <c r="F89" s="75">
        <f t="shared" si="5"/>
        <v>0</v>
      </c>
      <c r="G89" s="76">
        <f t="shared" si="1"/>
        <v>0</v>
      </c>
      <c r="H89" s="77">
        <f t="shared" si="2"/>
        <v>42000</v>
      </c>
      <c r="I89" s="77">
        <f t="shared" si="3"/>
        <v>54000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417.43745851098026</v>
      </c>
      <c r="F90" s="75">
        <f t="shared" si="5"/>
        <v>0</v>
      </c>
      <c r="G90" s="76">
        <f t="shared" si="1"/>
        <v>0</v>
      </c>
      <c r="H90" s="77">
        <f t="shared" si="2"/>
        <v>43000</v>
      </c>
      <c r="I90" s="77">
        <f t="shared" si="3"/>
        <v>55000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392.14620143287317</v>
      </c>
      <c r="F91" s="75">
        <f t="shared" si="5"/>
        <v>0</v>
      </c>
      <c r="G91" s="76">
        <f t="shared" si="1"/>
        <v>0</v>
      </c>
      <c r="H91" s="77">
        <f t="shared" si="2"/>
        <v>44000</v>
      </c>
      <c r="I91" s="77">
        <f t="shared" si="3"/>
        <v>56000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368.38726415872566</v>
      </c>
      <c r="F92" s="75">
        <f t="shared" si="5"/>
        <v>0</v>
      </c>
      <c r="G92" s="76">
        <f t="shared" si="1"/>
        <v>0</v>
      </c>
      <c r="H92" s="77">
        <f t="shared" si="2"/>
        <v>45000</v>
      </c>
      <c r="I92" s="77">
        <f t="shared" si="3"/>
        <v>57000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346.06780812482543</v>
      </c>
      <c r="F93" s="75">
        <f t="shared" si="5"/>
        <v>0</v>
      </c>
      <c r="G93" s="76">
        <f t="shared" si="1"/>
        <v>0</v>
      </c>
      <c r="H93" s="77">
        <f t="shared" si="2"/>
        <v>46000</v>
      </c>
      <c r="I93" s="77">
        <f t="shared" si="3"/>
        <v>58000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325.10061957168853</v>
      </c>
      <c r="F94" s="75">
        <f t="shared" si="5"/>
        <v>0</v>
      </c>
      <c r="G94" s="76">
        <f t="shared" si="1"/>
        <v>0</v>
      </c>
      <c r="H94" s="77">
        <f t="shared" si="2"/>
        <v>47000</v>
      </c>
      <c r="I94" s="77">
        <f t="shared" si="3"/>
        <v>59000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305.40376875439853</v>
      </c>
      <c r="F95" s="75">
        <f t="shared" si="5"/>
        <v>0</v>
      </c>
      <c r="G95" s="76">
        <f t="shared" si="1"/>
        <v>0</v>
      </c>
      <c r="H95" s="77">
        <f t="shared" si="2"/>
        <v>48000</v>
      </c>
      <c r="I95" s="77">
        <f t="shared" si="3"/>
        <v>60000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286.90028980034799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49000</v>
      </c>
      <c r="I96" s="77">
        <f t="shared" ref="I96:I159" si="10">A96+$C$6/2</f>
        <v>61000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269.51787996341875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50000</v>
      </c>
      <c r="I97" s="77">
        <f t="shared" si="10"/>
        <v>62000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253.18861709942988</v>
      </c>
      <c r="F98" s="75">
        <f t="shared" si="11"/>
        <v>0</v>
      </c>
      <c r="G98" s="76">
        <f t="shared" si="8"/>
        <v>0</v>
      </c>
      <c r="H98" s="77">
        <f t="shared" si="9"/>
        <v>51000</v>
      </c>
      <c r="I98" s="77">
        <f t="shared" si="10"/>
        <v>63000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237.84869425888382</v>
      </c>
      <c r="F99" s="75">
        <f t="shared" si="11"/>
        <v>0</v>
      </c>
      <c r="G99" s="76">
        <f t="shared" si="8"/>
        <v>0</v>
      </c>
      <c r="H99" s="77">
        <f t="shared" si="9"/>
        <v>52000</v>
      </c>
      <c r="I99" s="77">
        <f t="shared" si="10"/>
        <v>64000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223.43817035992402</v>
      </c>
      <c r="F100" s="75">
        <f t="shared" si="11"/>
        <v>0</v>
      </c>
      <c r="G100" s="76">
        <f t="shared" si="8"/>
        <v>0</v>
      </c>
      <c r="H100" s="77">
        <f t="shared" si="9"/>
        <v>53000</v>
      </c>
      <c r="I100" s="77">
        <f t="shared" si="10"/>
        <v>65000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209.9007359672554</v>
      </c>
      <c r="F101" s="75">
        <f t="shared" si="11"/>
        <v>0</v>
      </c>
      <c r="G101" s="76">
        <f t="shared" si="8"/>
        <v>0</v>
      </c>
      <c r="H101" s="77">
        <f t="shared" si="9"/>
        <v>54000</v>
      </c>
      <c r="I101" s="77">
        <f t="shared" si="10"/>
        <v>66000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197.18349326180211</v>
      </c>
      <c r="F102" s="75">
        <f t="shared" si="11"/>
        <v>0</v>
      </c>
      <c r="G102" s="76">
        <f t="shared" si="8"/>
        <v>0</v>
      </c>
      <c r="H102" s="77">
        <f t="shared" si="9"/>
        <v>55000</v>
      </c>
      <c r="I102" s="77">
        <f t="shared" si="10"/>
        <v>67000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185.23674934132987</v>
      </c>
      <c r="F103" s="75">
        <f t="shared" si="11"/>
        <v>0</v>
      </c>
      <c r="G103" s="76">
        <f t="shared" si="8"/>
        <v>0</v>
      </c>
      <c r="H103" s="77">
        <f t="shared" si="9"/>
        <v>56000</v>
      </c>
      <c r="I103" s="77">
        <f t="shared" si="10"/>
        <v>68000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174.01382204435077</v>
      </c>
      <c r="F104" s="75">
        <f t="shared" si="11"/>
        <v>0</v>
      </c>
      <c r="G104" s="76">
        <f t="shared" si="8"/>
        <v>0</v>
      </c>
      <c r="H104" s="77">
        <f t="shared" si="9"/>
        <v>57000</v>
      </c>
      <c r="I104" s="77">
        <f t="shared" si="10"/>
        <v>69000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163.47085753856271</v>
      </c>
      <c r="F105" s="75">
        <f t="shared" si="11"/>
        <v>0</v>
      </c>
      <c r="G105" s="76">
        <f t="shared" si="8"/>
        <v>0</v>
      </c>
      <c r="H105" s="77">
        <f t="shared" si="9"/>
        <v>58000</v>
      </c>
      <c r="I105" s="77">
        <f t="shared" si="10"/>
        <v>70000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153.56665896104656</v>
      </c>
      <c r="F106" s="75">
        <f t="shared" si="11"/>
        <v>0</v>
      </c>
      <c r="G106" s="76">
        <f t="shared" si="8"/>
        <v>0</v>
      </c>
      <c r="H106" s="77">
        <f t="shared" si="9"/>
        <v>59000</v>
      </c>
      <c r="I106" s="77">
        <f t="shared" si="10"/>
        <v>71000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144.26252544062925</v>
      </c>
      <c r="F107" s="75">
        <f t="shared" si="11"/>
        <v>0</v>
      </c>
      <c r="G107" s="76">
        <f t="shared" si="8"/>
        <v>0</v>
      </c>
      <c r="H107" s="77">
        <f t="shared" si="9"/>
        <v>60000</v>
      </c>
      <c r="I107" s="77">
        <f t="shared" si="10"/>
        <v>72000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135.5221008733885</v>
      </c>
      <c r="F108" s="75">
        <f t="shared" si="11"/>
        <v>0</v>
      </c>
      <c r="G108" s="76">
        <f t="shared" si="8"/>
        <v>0</v>
      </c>
      <c r="H108" s="77">
        <f t="shared" si="9"/>
        <v>61000</v>
      </c>
      <c r="I108" s="77">
        <f t="shared" si="10"/>
        <v>73000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127.3112318603867</v>
      </c>
      <c r="F109" s="75">
        <f t="shared" si="11"/>
        <v>0</v>
      </c>
      <c r="G109" s="76">
        <f t="shared" si="8"/>
        <v>0</v>
      </c>
      <c r="H109" s="77">
        <f t="shared" si="9"/>
        <v>62000</v>
      </c>
      <c r="I109" s="77">
        <f t="shared" si="10"/>
        <v>74000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119.59783425252243</v>
      </c>
      <c r="F110" s="75">
        <f t="shared" si="11"/>
        <v>0</v>
      </c>
      <c r="G110" s="76">
        <f t="shared" si="8"/>
        <v>0</v>
      </c>
      <c r="H110" s="77">
        <f t="shared" si="9"/>
        <v>63000</v>
      </c>
      <c r="I110" s="77">
        <f t="shared" si="10"/>
        <v>75000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112.35176778102053</v>
      </c>
      <c r="F111" s="75">
        <f t="shared" si="11"/>
        <v>0</v>
      </c>
      <c r="G111" s="76">
        <f t="shared" si="8"/>
        <v>0</v>
      </c>
      <c r="H111" s="77">
        <f t="shared" si="9"/>
        <v>64000</v>
      </c>
      <c r="I111" s="77">
        <f t="shared" si="10"/>
        <v>76000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105.54471828367687</v>
      </c>
      <c r="F112" s="75">
        <f t="shared" si="11"/>
        <v>0</v>
      </c>
      <c r="G112" s="76">
        <f t="shared" si="8"/>
        <v>0</v>
      </c>
      <c r="H112" s="77">
        <f t="shared" si="9"/>
        <v>65000</v>
      </c>
      <c r="I112" s="77">
        <f t="shared" si="10"/>
        <v>77000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99.150087066654351</v>
      </c>
      <c r="F113" s="75">
        <f t="shared" si="11"/>
        <v>0</v>
      </c>
      <c r="G113" s="76">
        <f t="shared" si="8"/>
        <v>0</v>
      </c>
      <c r="H113" s="77">
        <f t="shared" si="9"/>
        <v>66000</v>
      </c>
      <c r="I113" s="77">
        <f t="shared" si="10"/>
        <v>78000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93.142886969508567</v>
      </c>
      <c r="F114" s="75">
        <f t="shared" si="11"/>
        <v>0</v>
      </c>
      <c r="G114" s="76">
        <f t="shared" si="8"/>
        <v>0</v>
      </c>
      <c r="H114" s="77">
        <f t="shared" si="9"/>
        <v>67000</v>
      </c>
      <c r="I114" s="77">
        <f t="shared" si="10"/>
        <v>79000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87.499644727315413</v>
      </c>
      <c r="F115" s="75">
        <f t="shared" si="11"/>
        <v>0</v>
      </c>
      <c r="G115" s="76">
        <f t="shared" si="8"/>
        <v>0</v>
      </c>
      <c r="H115" s="77">
        <f t="shared" si="9"/>
        <v>68000</v>
      </c>
      <c r="I115" s="77">
        <f t="shared" si="10"/>
        <v>80000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82.198309248378379</v>
      </c>
      <c r="F116" s="75">
        <f t="shared" si="11"/>
        <v>0</v>
      </c>
      <c r="G116" s="76">
        <f t="shared" si="8"/>
        <v>0</v>
      </c>
      <c r="H116" s="77">
        <f t="shared" si="9"/>
        <v>69000</v>
      </c>
      <c r="I116" s="77">
        <f t="shared" si="10"/>
        <v>81000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77.218165449108383</v>
      </c>
      <c r="F117" s="75">
        <f t="shared" si="11"/>
        <v>0</v>
      </c>
      <c r="G117" s="76">
        <f t="shared" si="8"/>
        <v>0</v>
      </c>
      <c r="H117" s="77">
        <f t="shared" si="9"/>
        <v>70000</v>
      </c>
      <c r="I117" s="77">
        <f t="shared" si="10"/>
        <v>82000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72.539753309384608</v>
      </c>
      <c r="F118" s="75">
        <f t="shared" si="11"/>
        <v>0</v>
      </c>
      <c r="G118" s="76">
        <f t="shared" si="8"/>
        <v>0</v>
      </c>
      <c r="H118" s="77">
        <f t="shared" si="9"/>
        <v>71000</v>
      </c>
      <c r="I118" s="77">
        <f t="shared" si="10"/>
        <v>83000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68.144791832102968</v>
      </c>
      <c r="F119" s="75">
        <f t="shared" si="11"/>
        <v>0</v>
      </c>
      <c r="G119" s="76">
        <f t="shared" si="8"/>
        <v>0</v>
      </c>
      <c r="H119" s="77">
        <f t="shared" si="9"/>
        <v>72000</v>
      </c>
      <c r="I119" s="77">
        <f t="shared" si="10"/>
        <v>84000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64.01610760978258</v>
      </c>
      <c r="F120" s="75">
        <f t="shared" si="11"/>
        <v>0</v>
      </c>
      <c r="G120" s="76">
        <f t="shared" si="8"/>
        <v>0</v>
      </c>
      <c r="H120" s="77">
        <f t="shared" si="9"/>
        <v>73000</v>
      </c>
      <c r="I120" s="77">
        <f t="shared" si="10"/>
        <v>85000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60.137567719102904</v>
      </c>
      <c r="F121" s="75">
        <f t="shared" si="11"/>
        <v>0</v>
      </c>
      <c r="G121" s="76">
        <f t="shared" si="8"/>
        <v>0</v>
      </c>
      <c r="H121" s="77">
        <f t="shared" si="9"/>
        <v>74000</v>
      </c>
      <c r="I121" s="77">
        <f t="shared" si="10"/>
        <v>86000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56.494016681155273</v>
      </c>
      <c r="F122" s="75">
        <f t="shared" si="11"/>
        <v>0</v>
      </c>
      <c r="G122" s="76">
        <f t="shared" si="8"/>
        <v>0</v>
      </c>
      <c r="H122" s="77">
        <f t="shared" si="9"/>
        <v>75000</v>
      </c>
      <c r="I122" s="77">
        <f t="shared" si="10"/>
        <v>87000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53.071217241079665</v>
      </c>
      <c r="F123" s="75">
        <f t="shared" si="11"/>
        <v>0</v>
      </c>
      <c r="G123" s="76">
        <f t="shared" si="8"/>
        <v>0</v>
      </c>
      <c r="H123" s="77">
        <f t="shared" si="9"/>
        <v>76000</v>
      </c>
      <c r="I123" s="77">
        <f t="shared" si="10"/>
        <v>88000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49.855794735681997</v>
      </c>
      <c r="F124" s="75">
        <f t="shared" si="11"/>
        <v>0</v>
      </c>
      <c r="G124" s="76">
        <f t="shared" si="8"/>
        <v>0</v>
      </c>
      <c r="H124" s="77">
        <f t="shared" si="9"/>
        <v>77000</v>
      </c>
      <c r="I124" s="77">
        <f t="shared" si="10"/>
        <v>89000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46.835184831646984</v>
      </c>
      <c r="F125" s="75">
        <f t="shared" si="11"/>
        <v>0</v>
      </c>
      <c r="G125" s="76">
        <f t="shared" si="8"/>
        <v>0</v>
      </c>
      <c r="H125" s="77">
        <f t="shared" si="9"/>
        <v>78000</v>
      </c>
      <c r="I125" s="77">
        <f t="shared" si="10"/>
        <v>90000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43.997584430132733</v>
      </c>
      <c r="F126" s="75">
        <f t="shared" si="11"/>
        <v>0</v>
      </c>
      <c r="G126" s="76">
        <f t="shared" si="8"/>
        <v>0</v>
      </c>
      <c r="H126" s="77">
        <f t="shared" si="9"/>
        <v>79000</v>
      </c>
      <c r="I126" s="77">
        <f t="shared" si="10"/>
        <v>91000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41.331905545905485</v>
      </c>
      <c r="F127" s="75">
        <f t="shared" si="11"/>
        <v>0</v>
      </c>
      <c r="G127" s="76">
        <f t="shared" si="8"/>
        <v>0</v>
      </c>
      <c r="H127" s="77">
        <f t="shared" si="9"/>
        <v>80000</v>
      </c>
      <c r="I127" s="77">
        <f t="shared" si="10"/>
        <v>92000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38.827731980796358</v>
      </c>
      <c r="F128" s="75">
        <f t="shared" si="11"/>
        <v>0</v>
      </c>
      <c r="G128" s="76">
        <f t="shared" si="8"/>
        <v>0</v>
      </c>
      <c r="H128" s="77">
        <f t="shared" si="9"/>
        <v>81000</v>
      </c>
      <c r="I128" s="77">
        <f t="shared" si="10"/>
        <v>93000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36.475278622180653</v>
      </c>
      <c r="F129" s="75">
        <f t="shared" si="11"/>
        <v>0</v>
      </c>
      <c r="G129" s="76">
        <f t="shared" si="8"/>
        <v>0</v>
      </c>
      <c r="H129" s="77">
        <f t="shared" si="9"/>
        <v>82000</v>
      </c>
      <c r="I129" s="77">
        <f t="shared" si="10"/>
        <v>94000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34.265353207437627</v>
      </c>
      <c r="F130" s="75">
        <f t="shared" si="11"/>
        <v>0</v>
      </c>
      <c r="G130" s="76">
        <f t="shared" si="8"/>
        <v>0</v>
      </c>
      <c r="H130" s="77">
        <f t="shared" si="9"/>
        <v>83000</v>
      </c>
      <c r="I130" s="77">
        <f t="shared" si="10"/>
        <v>95000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32.189320404984535</v>
      </c>
      <c r="F131" s="75">
        <f t="shared" si="11"/>
        <v>0</v>
      </c>
      <c r="G131" s="76">
        <f t="shared" si="8"/>
        <v>0</v>
      </c>
      <c r="H131" s="77">
        <f t="shared" si="9"/>
        <v>84000</v>
      </c>
      <c r="I131" s="77">
        <f t="shared" si="10"/>
        <v>96000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30.239068071530838</v>
      </c>
      <c r="F132" s="75">
        <f t="shared" si="11"/>
        <v>0</v>
      </c>
      <c r="G132" s="76">
        <f t="shared" si="8"/>
        <v>0</v>
      </c>
      <c r="H132" s="77">
        <f t="shared" si="9"/>
        <v>85000</v>
      </c>
      <c r="I132" s="77">
        <f t="shared" si="10"/>
        <v>97000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28.406975553701969</v>
      </c>
      <c r="F133" s="75">
        <f t="shared" si="11"/>
        <v>0</v>
      </c>
      <c r="G133" s="76">
        <f t="shared" si="8"/>
        <v>0</v>
      </c>
      <c r="H133" s="77">
        <f t="shared" si="9"/>
        <v>86000</v>
      </c>
      <c r="I133" s="77">
        <f t="shared" si="10"/>
        <v>98000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26.685883910170698</v>
      </c>
      <c r="F134" s="75">
        <f t="shared" si="11"/>
        <v>0</v>
      </c>
      <c r="G134" s="76">
        <f t="shared" si="8"/>
        <v>0</v>
      </c>
      <c r="H134" s="77">
        <f t="shared" si="9"/>
        <v>87000</v>
      </c>
      <c r="I134" s="77">
        <f t="shared" si="10"/>
        <v>99000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25.069067937938307</v>
      </c>
      <c r="F135" s="75">
        <f t="shared" si="11"/>
        <v>0</v>
      </c>
      <c r="G135" s="76">
        <f t="shared" si="8"/>
        <v>0</v>
      </c>
      <c r="H135" s="77">
        <f t="shared" si="9"/>
        <v>88000</v>
      </c>
      <c r="I135" s="77">
        <f t="shared" si="10"/>
        <v>100000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23.550209893457733</v>
      </c>
      <c r="F136" s="75">
        <f t="shared" si="11"/>
        <v>0</v>
      </c>
      <c r="G136" s="76">
        <f t="shared" si="8"/>
        <v>0</v>
      </c>
      <c r="H136" s="77">
        <f t="shared" si="9"/>
        <v>89000</v>
      </c>
      <c r="I136" s="77">
        <f t="shared" si="10"/>
        <v>101000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22.123374805913343</v>
      </c>
      <c r="F137" s="75">
        <f t="shared" si="11"/>
        <v>0</v>
      </c>
      <c r="G137" s="76">
        <f t="shared" si="8"/>
        <v>0</v>
      </c>
      <c r="H137" s="77">
        <f t="shared" si="9"/>
        <v>90000</v>
      </c>
      <c r="I137" s="77">
        <f t="shared" si="10"/>
        <v>102000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20.782987286193542</v>
      </c>
      <c r="F138" s="75">
        <f t="shared" si="11"/>
        <v>0</v>
      </c>
      <c r="G138" s="76">
        <f t="shared" si="8"/>
        <v>0</v>
      </c>
      <c r="H138" s="77">
        <f t="shared" si="9"/>
        <v>91000</v>
      </c>
      <c r="I138" s="77">
        <f t="shared" si="10"/>
        <v>103000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19.523809740936603</v>
      </c>
      <c r="F139" s="75">
        <f t="shared" si="11"/>
        <v>0</v>
      </c>
      <c r="G139" s="76">
        <f t="shared" si="8"/>
        <v>0</v>
      </c>
      <c r="H139" s="77">
        <f t="shared" si="9"/>
        <v>92000</v>
      </c>
      <c r="I139" s="77">
        <f t="shared" si="10"/>
        <v>104000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18.340921906520826</v>
      </c>
      <c r="F140" s="75">
        <f t="shared" si="11"/>
        <v>0</v>
      </c>
      <c r="G140" s="76">
        <f t="shared" si="8"/>
        <v>0</v>
      </c>
      <c r="H140" s="77">
        <f t="shared" si="9"/>
        <v>93000</v>
      </c>
      <c r="I140" s="77">
        <f t="shared" si="10"/>
        <v>105000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17.229701623027502</v>
      </c>
      <c r="F141" s="75">
        <f t="shared" si="11"/>
        <v>0</v>
      </c>
      <c r="G141" s="76">
        <f t="shared" si="8"/>
        <v>0</v>
      </c>
      <c r="H141" s="77">
        <f t="shared" si="9"/>
        <v>94000</v>
      </c>
      <c r="I141" s="77">
        <f t="shared" si="10"/>
        <v>106000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16.185806773050583</v>
      </c>
      <c r="F142" s="75">
        <f t="shared" si="11"/>
        <v>0</v>
      </c>
      <c r="G142" s="76">
        <f t="shared" si="8"/>
        <v>0</v>
      </c>
      <c r="H142" s="77">
        <f t="shared" si="9"/>
        <v>95000</v>
      </c>
      <c r="I142" s="77">
        <f t="shared" si="10"/>
        <v>107000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15.205158314778549</v>
      </c>
      <c r="F143" s="75">
        <f t="shared" si="11"/>
        <v>0</v>
      </c>
      <c r="G143" s="76">
        <f t="shared" si="8"/>
        <v>0</v>
      </c>
      <c r="H143" s="77">
        <f t="shared" si="9"/>
        <v>96000</v>
      </c>
      <c r="I143" s="77">
        <f t="shared" si="10"/>
        <v>108000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14.283924343049904</v>
      </c>
      <c r="F144" s="75">
        <f t="shared" si="11"/>
        <v>0</v>
      </c>
      <c r="G144" s="76">
        <f t="shared" si="8"/>
        <v>0</v>
      </c>
      <c r="H144" s="77">
        <f t="shared" si="9"/>
        <v>97000</v>
      </c>
      <c r="I144" s="77">
        <f t="shared" si="10"/>
        <v>109000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13.418505116100476</v>
      </c>
      <c r="F145" s="75">
        <f t="shared" si="11"/>
        <v>0</v>
      </c>
      <c r="G145" s="76">
        <f t="shared" si="8"/>
        <v>0</v>
      </c>
      <c r="H145" s="77">
        <f t="shared" si="9"/>
        <v>98000</v>
      </c>
      <c r="I145" s="77">
        <f t="shared" si="10"/>
        <v>110000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12.605518989494243</v>
      </c>
      <c r="F146" s="75">
        <f t="shared" si="11"/>
        <v>0</v>
      </c>
      <c r="G146" s="76">
        <f t="shared" si="8"/>
        <v>0</v>
      </c>
      <c r="H146" s="77">
        <f t="shared" si="9"/>
        <v>99000</v>
      </c>
      <c r="I146" s="77">
        <f t="shared" si="10"/>
        <v>111000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11.841789202274215</v>
      </c>
      <c r="F147" s="75">
        <f t="shared" si="11"/>
        <v>0</v>
      </c>
      <c r="G147" s="76">
        <f t="shared" si="8"/>
        <v>0</v>
      </c>
      <c r="H147" s="77">
        <f t="shared" si="9"/>
        <v>100000</v>
      </c>
      <c r="I147" s="77">
        <f t="shared" si="10"/>
        <v>112000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11.124331463699967</v>
      </c>
      <c r="F148" s="75">
        <f t="shared" si="11"/>
        <v>0</v>
      </c>
      <c r="G148" s="76">
        <f t="shared" si="8"/>
        <v>0</v>
      </c>
      <c r="H148" s="77">
        <f t="shared" si="9"/>
        <v>101000</v>
      </c>
      <c r="I148" s="77">
        <f t="shared" si="10"/>
        <v>113000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10.450342292066702</v>
      </c>
      <c r="F149" s="75">
        <f t="shared" si="11"/>
        <v>0</v>
      </c>
      <c r="G149" s="76">
        <f t="shared" si="8"/>
        <v>0</v>
      </c>
      <c r="H149" s="77">
        <f t="shared" si="9"/>
        <v>102000</v>
      </c>
      <c r="I149" s="77">
        <f t="shared" si="10"/>
        <v>114000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9.8171880600395802</v>
      </c>
      <c r="F150" s="75">
        <f t="shared" si="11"/>
        <v>0</v>
      </c>
      <c r="G150" s="76">
        <f t="shared" si="8"/>
        <v>0</v>
      </c>
      <c r="H150" s="77">
        <f t="shared" si="9"/>
        <v>103000</v>
      </c>
      <c r="I150" s="77">
        <f t="shared" si="10"/>
        <v>115000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9.2223947036976668</v>
      </c>
      <c r="F151" s="75">
        <f t="shared" si="11"/>
        <v>0</v>
      </c>
      <c r="G151" s="76">
        <f t="shared" si="8"/>
        <v>0</v>
      </c>
      <c r="H151" s="77">
        <f t="shared" si="9"/>
        <v>104000</v>
      </c>
      <c r="I151" s="77">
        <f t="shared" si="10"/>
        <v>116000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8.6636380550754026</v>
      </c>
      <c r="F152" s="75">
        <f t="shared" si="11"/>
        <v>0</v>
      </c>
      <c r="G152" s="76">
        <f t="shared" si="8"/>
        <v>0</v>
      </c>
      <c r="H152" s="77">
        <f t="shared" si="9"/>
        <v>105000</v>
      </c>
      <c r="I152" s="77">
        <f t="shared" si="10"/>
        <v>117000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8.138734760425768</v>
      </c>
      <c r="F153" s="75">
        <f t="shared" si="11"/>
        <v>0</v>
      </c>
      <c r="G153" s="76">
        <f t="shared" si="8"/>
        <v>0</v>
      </c>
      <c r="H153" s="77">
        <f t="shared" si="9"/>
        <v>106000</v>
      </c>
      <c r="I153" s="77">
        <f t="shared" si="10"/>
        <v>118000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7.6456337487180708</v>
      </c>
      <c r="F154" s="75">
        <f t="shared" si="11"/>
        <v>0</v>
      </c>
      <c r="G154" s="76">
        <f t="shared" si="8"/>
        <v>0</v>
      </c>
      <c r="H154" s="77">
        <f t="shared" si="9"/>
        <v>107000</v>
      </c>
      <c r="I154" s="77">
        <f t="shared" si="10"/>
        <v>119000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7.1824082170333199</v>
      </c>
      <c r="F155" s="75">
        <f t="shared" si="11"/>
        <v>0</v>
      </c>
      <c r="G155" s="76">
        <f t="shared" si="8"/>
        <v>0</v>
      </c>
      <c r="H155" s="77">
        <f t="shared" si="9"/>
        <v>108000</v>
      </c>
      <c r="I155" s="77">
        <f t="shared" si="10"/>
        <v>120000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6.7472481015399461</v>
      </c>
      <c r="F156" s="75">
        <f t="shared" si="11"/>
        <v>0</v>
      </c>
      <c r="G156" s="76">
        <f t="shared" si="8"/>
        <v>0</v>
      </c>
      <c r="H156" s="77">
        <f t="shared" si="9"/>
        <v>109000</v>
      </c>
      <c r="I156" s="77">
        <f t="shared" si="10"/>
        <v>121000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6.3384530046300513</v>
      </c>
      <c r="F157" s="75">
        <f t="shared" si="11"/>
        <v>0</v>
      </c>
      <c r="G157" s="76">
        <f t="shared" si="8"/>
        <v>0</v>
      </c>
      <c r="H157" s="77">
        <f t="shared" si="9"/>
        <v>110000</v>
      </c>
      <c r="I157" s="77">
        <f t="shared" si="10"/>
        <v>122000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5.9544255505787946</v>
      </c>
      <c r="F158" s="75">
        <f t="shared" si="11"/>
        <v>0</v>
      </c>
      <c r="G158" s="76">
        <f t="shared" si="8"/>
        <v>0</v>
      </c>
      <c r="H158" s="77">
        <f t="shared" si="9"/>
        <v>111000</v>
      </c>
      <c r="I158" s="77">
        <f t="shared" si="10"/>
        <v>123000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5.5936651437640421</v>
      </c>
      <c r="F159" s="75">
        <f t="shared" si="11"/>
        <v>0</v>
      </c>
      <c r="G159" s="76">
        <f t="shared" si="8"/>
        <v>0</v>
      </c>
      <c r="H159" s="77">
        <f t="shared" si="9"/>
        <v>112000</v>
      </c>
      <c r="I159" s="77">
        <f t="shared" si="10"/>
        <v>124000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5.2547621050563604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113000</v>
      </c>
      <c r="I160" s="77">
        <f t="shared" ref="I160:I167" si="16">A160+$C$6/2</f>
        <v>125000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4.9363921634671826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114000</v>
      </c>
      <c r="I161" s="77">
        <f t="shared" si="16"/>
        <v>126000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4.6373112815311464</v>
      </c>
      <c r="F162" s="75">
        <f t="shared" si="17"/>
        <v>0</v>
      </c>
      <c r="G162" s="76">
        <f t="shared" si="14"/>
        <v>0</v>
      </c>
      <c r="H162" s="77">
        <f t="shared" si="15"/>
        <v>115000</v>
      </c>
      <c r="I162" s="77">
        <f t="shared" si="16"/>
        <v>127000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4.3563507942026582</v>
      </c>
      <c r="F163" s="75">
        <f t="shared" si="17"/>
        <v>0</v>
      </c>
      <c r="G163" s="76">
        <f t="shared" si="14"/>
        <v>0</v>
      </c>
      <c r="H163" s="77">
        <f t="shared" si="15"/>
        <v>116000</v>
      </c>
      <c r="I163" s="77">
        <f t="shared" si="16"/>
        <v>128000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4.0924128422718367</v>
      </c>
      <c r="F164" s="75">
        <f t="shared" si="17"/>
        <v>0</v>
      </c>
      <c r="G164" s="76">
        <f t="shared" si="14"/>
        <v>0</v>
      </c>
      <c r="H164" s="77">
        <f t="shared" si="15"/>
        <v>117000</v>
      </c>
      <c r="I164" s="77">
        <f t="shared" si="16"/>
        <v>129000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3.8444660824557881</v>
      </c>
      <c r="F165" s="75">
        <f t="shared" si="17"/>
        <v>0</v>
      </c>
      <c r="G165" s="76">
        <f t="shared" si="14"/>
        <v>0</v>
      </c>
      <c r="H165" s="77">
        <f t="shared" si="15"/>
        <v>118000</v>
      </c>
      <c r="I165" s="77">
        <f t="shared" si="16"/>
        <v>130000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3.6115416574023169</v>
      </c>
      <c r="F166" s="75">
        <f t="shared" si="17"/>
        <v>0</v>
      </c>
      <c r="G166" s="76">
        <f t="shared" si="14"/>
        <v>0</v>
      </c>
      <c r="H166" s="77">
        <f t="shared" si="15"/>
        <v>119000</v>
      </c>
      <c r="I166" s="77">
        <f t="shared" si="16"/>
        <v>131000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3.392729409858767</v>
      </c>
      <c r="F167" s="84">
        <f t="shared" si="17"/>
        <v>0</v>
      </c>
      <c r="G167" s="85">
        <f t="shared" si="14"/>
        <v>0</v>
      </c>
      <c r="H167" s="86">
        <f t="shared" si="15"/>
        <v>120000</v>
      </c>
      <c r="I167" s="86">
        <f t="shared" si="16"/>
        <v>132000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E19" sqref="E19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71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34</v>
      </c>
      <c r="D5" s="17" t="s">
        <v>13</v>
      </c>
      <c r="F5" s="115">
        <v>0</v>
      </c>
      <c r="G5" s="116">
        <v>35</v>
      </c>
      <c r="H5" s="109">
        <f>9/25*5000</f>
        <v>1800</v>
      </c>
      <c r="I5" s="107">
        <f>20+(10/25)*5</f>
        <v>22</v>
      </c>
      <c r="Q5" s="13"/>
    </row>
    <row r="6" spans="1:17" x14ac:dyDescent="0.25">
      <c r="A6" s="20" t="s">
        <v>21</v>
      </c>
      <c r="B6" s="15" t="s">
        <v>22</v>
      </c>
      <c r="C6" s="16">
        <v>13000</v>
      </c>
      <c r="D6" s="17" t="s">
        <v>7</v>
      </c>
      <c r="F6" s="44">
        <v>8000</v>
      </c>
      <c r="G6" s="19">
        <v>33.4</v>
      </c>
      <c r="H6" s="18">
        <v>8000</v>
      </c>
      <c r="I6" s="108">
        <f>5+(14/25)*5</f>
        <v>7.8000000000000007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3.46</v>
      </c>
      <c r="D7" s="17" t="s">
        <v>7</v>
      </c>
      <c r="F7" s="44">
        <f>10000+(10/25)*5000</f>
        <v>12000</v>
      </c>
      <c r="G7" s="19">
        <f>25+(15/25)*5</f>
        <v>28</v>
      </c>
      <c r="H7" s="18">
        <v>23000</v>
      </c>
      <c r="I7" s="108">
        <f>2/25*5</f>
        <v>0.4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f>15000+(20/25)*5000</f>
        <v>19000</v>
      </c>
      <c r="G8" s="19">
        <f>10+(24/25)*5</f>
        <v>14.8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f>20000+(15/25)*5000</f>
        <v>23000</v>
      </c>
      <c r="G9" s="19">
        <f>22/25*5</f>
        <v>4.4000000000000004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f>25000+(15/25)*5000</f>
        <v>28000</v>
      </c>
      <c r="G10" s="19">
        <v>1.4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f>30000+(6/25)*5000</f>
        <v>31200</v>
      </c>
      <c r="G11" s="19">
        <v>0.7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40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21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1.9047619047619047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40000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5413.4113294645085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4000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16000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2.1000000000000001E-2</v>
      </c>
      <c r="D25" s="30"/>
      <c r="F25" s="141" t="s">
        <v>68</v>
      </c>
      <c r="G25" s="142"/>
      <c r="H25" s="142"/>
      <c r="I25" s="143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1.6491996608046786</v>
      </c>
      <c r="D26" s="54" t="s">
        <v>34</v>
      </c>
      <c r="F26" s="144"/>
      <c r="G26" s="145"/>
      <c r="H26" s="145"/>
      <c r="I26" s="146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0.71686224774752871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23.717028069133121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34.633192876898249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3600685.2520208727</v>
      </c>
      <c r="F32" s="70">
        <f>IF(A32&lt;=$C$21,IF($C$12*(1-$C$25*(EXP(A32/$C$19)-1))&gt;0,$C$12*(1-$C$25*(EXP(A32/$C$19)-1)),0),IF($C$29*(1-$C$27*(EXP((A32-$C$21)/$C$20)-1))&gt;0,$C$29*(1-$C$27*(EXP((A32-$C$21)/$C$20)-1)),0))</f>
        <v>40.830668442907879</v>
      </c>
      <c r="G32" s="71">
        <f t="shared" ref="G32:G95" si="1">IF(A32&lt;=$C$21,($C$5-$C$8)*(F32/$C$12)^(1/$C$11)+$C$8, ($C$28-$C$8)*(F32/$C$29)^(1/$C$11)+$C$8)</f>
        <v>35.792757939213814</v>
      </c>
      <c r="H32" s="72">
        <f t="shared" ref="H32:H95" si="2">A32-$C$6/2</f>
        <v>-24500</v>
      </c>
      <c r="I32" s="72">
        <f t="shared" ref="I32:I95" si="3">A32+$C$6/2</f>
        <v>-11500</v>
      </c>
      <c r="O32" s="3" t="s">
        <v>67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295562.24395722599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40.726318362081244</v>
      </c>
      <c r="G33" s="76">
        <f t="shared" si="1"/>
        <v>35.564509093157504</v>
      </c>
      <c r="H33" s="77">
        <f t="shared" si="2"/>
        <v>-14500</v>
      </c>
      <c r="I33" s="77">
        <f t="shared" si="3"/>
        <v>-1500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230184.10704022922</v>
      </c>
      <c r="F34" s="75">
        <f t="shared" si="5"/>
        <v>40.694029887501628</v>
      </c>
      <c r="G34" s="76">
        <f t="shared" si="1"/>
        <v>35.494060727263793</v>
      </c>
      <c r="H34" s="77">
        <f t="shared" si="2"/>
        <v>-13500</v>
      </c>
      <c r="I34" s="77">
        <f t="shared" si="3"/>
        <v>-500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179267.56281352259</v>
      </c>
      <c r="F35" s="75">
        <f t="shared" si="5"/>
        <v>40.652570665475317</v>
      </c>
      <c r="G35" s="76">
        <f t="shared" si="1"/>
        <v>35.40372610573835</v>
      </c>
      <c r="H35" s="77">
        <f t="shared" si="2"/>
        <v>-12500</v>
      </c>
      <c r="I35" s="77">
        <f t="shared" si="3"/>
        <v>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139613.71829847366</v>
      </c>
      <c r="F36" s="75">
        <f t="shared" si="5"/>
        <v>40.599335970637441</v>
      </c>
      <c r="G36" s="76">
        <f t="shared" si="1"/>
        <v>35.287936630077347</v>
      </c>
      <c r="H36" s="77">
        <f t="shared" si="2"/>
        <v>-11500</v>
      </c>
      <c r="I36" s="77">
        <f t="shared" si="3"/>
        <v>1500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108731.27313836181</v>
      </c>
      <c r="F37" s="75">
        <f t="shared" si="5"/>
        <v>40.530981269415989</v>
      </c>
      <c r="G37" s="76">
        <f t="shared" si="1"/>
        <v>35.139593600916662</v>
      </c>
      <c r="H37" s="77">
        <f t="shared" si="2"/>
        <v>-10500</v>
      </c>
      <c r="I37" s="77">
        <f t="shared" si="3"/>
        <v>2500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84680.000664506995</v>
      </c>
      <c r="F38" s="75">
        <f t="shared" si="5"/>
        <v>40.443212095697547</v>
      </c>
      <c r="G38" s="76">
        <f t="shared" si="1"/>
        <v>34.949666922457801</v>
      </c>
      <c r="H38" s="77">
        <f t="shared" si="2"/>
        <v>-9500</v>
      </c>
      <c r="I38" s="77">
        <f t="shared" si="3"/>
        <v>3500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65948.850828005132</v>
      </c>
      <c r="F39" s="75">
        <f t="shared" si="5"/>
        <v>40.330514245841385</v>
      </c>
      <c r="G39" s="76">
        <f t="shared" si="1"/>
        <v>34.706701278245816</v>
      </c>
      <c r="H39" s="77">
        <f t="shared" si="2"/>
        <v>-8500</v>
      </c>
      <c r="I39" s="77">
        <f t="shared" si="3"/>
        <v>4500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51361.016667509655</v>
      </c>
      <c r="F40" s="75">
        <f t="shared" si="5"/>
        <v>40.185807342220023</v>
      </c>
      <c r="G40" s="76">
        <f t="shared" si="1"/>
        <v>34.396217246874883</v>
      </c>
      <c r="H40" s="77">
        <f t="shared" si="2"/>
        <v>-7500</v>
      </c>
      <c r="I40" s="77">
        <f t="shared" si="3"/>
        <v>5500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40000</v>
      </c>
      <c r="F41" s="75">
        <f t="shared" si="5"/>
        <v>40</v>
      </c>
      <c r="G41" s="76">
        <f t="shared" si="1"/>
        <v>34</v>
      </c>
      <c r="H41" s="77">
        <f t="shared" si="2"/>
        <v>-6500</v>
      </c>
      <c r="I41" s="77">
        <f t="shared" si="3"/>
        <v>6500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31152.031322856194</v>
      </c>
      <c r="F42" s="75">
        <f t="shared" si="5"/>
        <v>39.761418649982296</v>
      </c>
      <c r="G42" s="76">
        <f t="shared" si="1"/>
        <v>33.495280323493219</v>
      </c>
      <c r="H42" s="77">
        <f t="shared" si="2"/>
        <v>-5500</v>
      </c>
      <c r="I42" s="77">
        <f t="shared" si="3"/>
        <v>7500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24261.226388505336</v>
      </c>
      <c r="F43" s="75">
        <f t="shared" si="5"/>
        <v>39.455074132611891</v>
      </c>
      <c r="G43" s="76">
        <f t="shared" si="1"/>
        <v>32.85383699295727</v>
      </c>
      <c r="H43" s="77">
        <f t="shared" si="2"/>
        <v>-4500</v>
      </c>
      <c r="I43" s="77">
        <f t="shared" si="3"/>
        <v>8500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18894.662109640587</v>
      </c>
      <c r="F44" s="75">
        <f t="shared" si="5"/>
        <v>39.061719986045354</v>
      </c>
      <c r="G44" s="76">
        <f t="shared" si="1"/>
        <v>32.041094648676271</v>
      </c>
      <c r="H44" s="77">
        <f t="shared" si="2"/>
        <v>-3500</v>
      </c>
      <c r="I44" s="77">
        <f t="shared" si="3"/>
        <v>9500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14715.177646857694</v>
      </c>
      <c r="F45" s="75">
        <f t="shared" si="5"/>
        <v>38.556643264094404</v>
      </c>
      <c r="G45" s="76">
        <f t="shared" si="1"/>
        <v>31.015371099475743</v>
      </c>
      <c r="H45" s="77">
        <f t="shared" si="2"/>
        <v>-2500</v>
      </c>
      <c r="I45" s="77">
        <f t="shared" si="3"/>
        <v>10500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11460.191874407603</v>
      </c>
      <c r="F46" s="75">
        <f t="shared" si="5"/>
        <v>37.908111915732057</v>
      </c>
      <c r="G46" s="76">
        <f t="shared" si="1"/>
        <v>29.727564085334826</v>
      </c>
      <c r="H46" s="77">
        <f t="shared" si="2"/>
        <v>-1500</v>
      </c>
      <c r="I46" s="77">
        <f t="shared" si="3"/>
        <v>11500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8925.2064059371933</v>
      </c>
      <c r="F47" s="75">
        <f t="shared" si="5"/>
        <v>37.075381180916025</v>
      </c>
      <c r="G47" s="76">
        <f t="shared" si="1"/>
        <v>28.121792585728794</v>
      </c>
      <c r="H47" s="77">
        <f t="shared" si="2"/>
        <v>-500</v>
      </c>
      <c r="I47" s="77">
        <f t="shared" si="3"/>
        <v>12500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6950.9577380178052</v>
      </c>
      <c r="F48" s="75">
        <f t="shared" si="5"/>
        <v>36.006133752155186</v>
      </c>
      <c r="G48" s="76">
        <f t="shared" si="1"/>
        <v>26.1378682654423</v>
      </c>
      <c r="H48" s="77">
        <f t="shared" si="2"/>
        <v>500</v>
      </c>
      <c r="I48" s="77">
        <f t="shared" si="3"/>
        <v>13500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5413.4113294645085</v>
      </c>
      <c r="F49" s="75">
        <f t="shared" si="5"/>
        <v>34.633192876898249</v>
      </c>
      <c r="G49" s="76">
        <f t="shared" si="1"/>
        <v>23.717028069133121</v>
      </c>
      <c r="H49" s="77">
        <f t="shared" si="2"/>
        <v>1500</v>
      </c>
      <c r="I49" s="77">
        <f t="shared" si="3"/>
        <v>14500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5085.4293172814241</v>
      </c>
      <c r="F50" s="75">
        <f t="shared" si="5"/>
        <v>33.0319742088504</v>
      </c>
      <c r="G50" s="76">
        <f t="shared" si="1"/>
        <v>21.070035418526896</v>
      </c>
      <c r="H50" s="77">
        <f t="shared" si="2"/>
        <v>2500</v>
      </c>
      <c r="I50" s="77">
        <f t="shared" si="3"/>
        <v>15500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4777.318730668786</v>
      </c>
      <c r="F51" s="75">
        <f t="shared" si="5"/>
        <v>31.327485809197626</v>
      </c>
      <c r="G51" s="76">
        <f t="shared" si="1"/>
        <v>18.45622149450125</v>
      </c>
      <c r="H51" s="77">
        <f t="shared" si="2"/>
        <v>3500</v>
      </c>
      <c r="I51" s="77">
        <f t="shared" si="3"/>
        <v>16500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4487.8756208137502</v>
      </c>
      <c r="F52" s="75">
        <f t="shared" si="5"/>
        <v>29.513067352477481</v>
      </c>
      <c r="G52" s="76">
        <f t="shared" si="1"/>
        <v>15.898817020825241</v>
      </c>
      <c r="H52" s="77">
        <f t="shared" si="2"/>
        <v>4500</v>
      </c>
      <c r="I52" s="77">
        <f t="shared" si="3"/>
        <v>17500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4215.9689824745737</v>
      </c>
      <c r="F53" s="75">
        <f t="shared" si="5"/>
        <v>27.581628959140591</v>
      </c>
      <c r="G53" s="76">
        <f t="shared" si="1"/>
        <v>13.423900311115878</v>
      </c>
      <c r="H53" s="77">
        <f t="shared" si="2"/>
        <v>5500</v>
      </c>
      <c r="I53" s="77">
        <f t="shared" si="3"/>
        <v>18500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3960.5363345530527</v>
      </c>
      <c r="F54" s="75">
        <f t="shared" si="5"/>
        <v>25.525623491692258</v>
      </c>
      <c r="G54" s="76">
        <f t="shared" si="1"/>
        <v>11.060374601744636</v>
      </c>
      <c r="H54" s="77">
        <f t="shared" si="2"/>
        <v>6500</v>
      </c>
      <c r="I54" s="77">
        <f t="shared" si="3"/>
        <v>19500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3720.5795684265404</v>
      </c>
      <c r="F55" s="75">
        <f t="shared" si="5"/>
        <v>23.337017064088684</v>
      </c>
      <c r="G55" s="76">
        <f t="shared" si="1"/>
        <v>8.8397971280488985</v>
      </c>
      <c r="H55" s="77">
        <f t="shared" si="2"/>
        <v>7500</v>
      </c>
      <c r="I55" s="77">
        <f t="shared" si="3"/>
        <v>20500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3495.1610478168159</v>
      </c>
      <c r="F56" s="75">
        <f t="shared" si="5"/>
        <v>21.007257649152667</v>
      </c>
      <c r="G56" s="76">
        <f t="shared" si="1"/>
        <v>6.7959839370944275</v>
      </c>
      <c r="H56" s="77">
        <f t="shared" si="2"/>
        <v>8500</v>
      </c>
      <c r="I56" s="77">
        <f t="shared" si="3"/>
        <v>21500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3283.3999449559524</v>
      </c>
      <c r="F57" s="75">
        <f t="shared" si="5"/>
        <v>18.527241661341563</v>
      </c>
      <c r="G57" s="76">
        <f t="shared" si="1"/>
        <v>4.9642752616400898</v>
      </c>
      <c r="H57" s="77">
        <f t="shared" si="2"/>
        <v>9500</v>
      </c>
      <c r="I57" s="77">
        <f t="shared" si="3"/>
        <v>22500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3084.4687987326688</v>
      </c>
      <c r="F58" s="75">
        <f t="shared" si="5"/>
        <v>15.887278384288948</v>
      </c>
      <c r="G58" s="76">
        <f t="shared" si="1"/>
        <v>3.3802802076279033</v>
      </c>
      <c r="H58" s="77">
        <f t="shared" si="2"/>
        <v>10500</v>
      </c>
      <c r="I58" s="77">
        <f t="shared" si="3"/>
        <v>23500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2897.5902813700591</v>
      </c>
      <c r="F59" s="75">
        <f t="shared" si="5"/>
        <v>13.077052104119803</v>
      </c>
      <c r="G59" s="76">
        <f t="shared" si="1"/>
        <v>2.0777991969122285</v>
      </c>
      <c r="H59" s="77">
        <f t="shared" si="2"/>
        <v>11500</v>
      </c>
      <c r="I59" s="77">
        <f t="shared" si="3"/>
        <v>24500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2722.0341610004079</v>
      </c>
      <c r="F60" s="75">
        <f t="shared" si="5"/>
        <v>10.08558180057439</v>
      </c>
      <c r="G60" s="76">
        <f t="shared" si="1"/>
        <v>1.0853787863651847</v>
      </c>
      <c r="H60" s="77">
        <f t="shared" si="2"/>
        <v>12500</v>
      </c>
      <c r="I60" s="77">
        <f t="shared" si="3"/>
        <v>25500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2557.114448268303</v>
      </c>
      <c r="F61" s="75">
        <f t="shared" si="5"/>
        <v>6.9011782384329807</v>
      </c>
      <c r="G61" s="76">
        <f t="shared" si="1"/>
        <v>0.42037516344174503</v>
      </c>
      <c r="H61" s="77">
        <f t="shared" si="2"/>
        <v>13500</v>
      </c>
      <c r="I61" s="77">
        <f t="shared" si="3"/>
        <v>26500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2402.1867158123182</v>
      </c>
      <c r="F62" s="75">
        <f t="shared" si="5"/>
        <v>3.5113982915751594</v>
      </c>
      <c r="G62" s="76">
        <f t="shared" si="1"/>
        <v>7.7629926052518394E-2</v>
      </c>
      <c r="H62" s="77">
        <f t="shared" si="2"/>
        <v>14500</v>
      </c>
      <c r="I62" s="77">
        <f t="shared" si="3"/>
        <v>27500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2256.6455801510942</v>
      </c>
      <c r="F63" s="75">
        <f t="shared" si="5"/>
        <v>0</v>
      </c>
      <c r="G63" s="76">
        <f t="shared" si="1"/>
        <v>0</v>
      </c>
      <c r="H63" s="77">
        <f t="shared" si="2"/>
        <v>15500</v>
      </c>
      <c r="I63" s="77">
        <f t="shared" si="3"/>
        <v>28500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2119.9223361342324</v>
      </c>
      <c r="F64" s="75">
        <f t="shared" si="5"/>
        <v>0</v>
      </c>
      <c r="G64" s="76">
        <f t="shared" si="1"/>
        <v>0</v>
      </c>
      <c r="H64" s="77">
        <f t="shared" si="2"/>
        <v>16500</v>
      </c>
      <c r="I64" s="77">
        <f t="shared" si="3"/>
        <v>29500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1991.4827347145581</v>
      </c>
      <c r="F65" s="75">
        <f t="shared" si="5"/>
        <v>0</v>
      </c>
      <c r="G65" s="76">
        <f t="shared" si="1"/>
        <v>0</v>
      </c>
      <c r="H65" s="77">
        <f t="shared" si="2"/>
        <v>17500</v>
      </c>
      <c r="I65" s="77">
        <f t="shared" si="3"/>
        <v>30500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1870.8248953583598</v>
      </c>
      <c r="F66" s="75">
        <f t="shared" si="5"/>
        <v>0</v>
      </c>
      <c r="G66" s="76">
        <f t="shared" si="1"/>
        <v>0</v>
      </c>
      <c r="H66" s="77">
        <f t="shared" si="2"/>
        <v>18500</v>
      </c>
      <c r="I66" s="77">
        <f t="shared" si="3"/>
        <v>31500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1757.477344936297</v>
      </c>
      <c r="F67" s="75">
        <f t="shared" si="5"/>
        <v>0</v>
      </c>
      <c r="G67" s="76">
        <f t="shared" si="1"/>
        <v>0</v>
      </c>
      <c r="H67" s="77">
        <f t="shared" si="2"/>
        <v>19500</v>
      </c>
      <c r="I67" s="77">
        <f t="shared" si="3"/>
        <v>32500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1650.9971754319022</v>
      </c>
      <c r="F68" s="75">
        <f t="shared" si="5"/>
        <v>0</v>
      </c>
      <c r="G68" s="76">
        <f t="shared" si="1"/>
        <v>0</v>
      </c>
      <c r="H68" s="77">
        <f t="shared" si="2"/>
        <v>20500</v>
      </c>
      <c r="I68" s="77">
        <f t="shared" si="3"/>
        <v>33500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1550.9683132688806</v>
      </c>
      <c r="F69" s="75">
        <f t="shared" si="5"/>
        <v>0</v>
      </c>
      <c r="G69" s="76">
        <f t="shared" si="1"/>
        <v>0</v>
      </c>
      <c r="H69" s="77">
        <f t="shared" si="2"/>
        <v>21500</v>
      </c>
      <c r="I69" s="77">
        <f t="shared" si="3"/>
        <v>34500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1456.9998934945695</v>
      </c>
      <c r="F70" s="75">
        <f t="shared" si="5"/>
        <v>0</v>
      </c>
      <c r="G70" s="76">
        <f t="shared" si="1"/>
        <v>0</v>
      </c>
      <c r="H70" s="77">
        <f t="shared" si="2"/>
        <v>22500</v>
      </c>
      <c r="I70" s="77">
        <f t="shared" si="3"/>
        <v>35500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1368.7247324666416</v>
      </c>
      <c r="F71" s="75">
        <f t="shared" si="5"/>
        <v>0</v>
      </c>
      <c r="G71" s="76">
        <f t="shared" si="1"/>
        <v>0</v>
      </c>
      <c r="H71" s="77">
        <f t="shared" si="2"/>
        <v>23500</v>
      </c>
      <c r="I71" s="77">
        <f t="shared" si="3"/>
        <v>36500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1285.797893075043</v>
      </c>
      <c r="F72" s="75">
        <f t="shared" si="5"/>
        <v>0</v>
      </c>
      <c r="G72" s="76">
        <f t="shared" si="1"/>
        <v>0</v>
      </c>
      <c r="H72" s="77">
        <f t="shared" si="2"/>
        <v>24500</v>
      </c>
      <c r="I72" s="77">
        <f t="shared" si="3"/>
        <v>37500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1207.8953368927403</v>
      </c>
      <c r="F73" s="75">
        <f t="shared" si="5"/>
        <v>0</v>
      </c>
      <c r="G73" s="76">
        <f t="shared" si="1"/>
        <v>0</v>
      </c>
      <c r="H73" s="77">
        <f t="shared" si="2"/>
        <v>25500</v>
      </c>
      <c r="I73" s="77">
        <f t="shared" si="3"/>
        <v>38500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1134.7126579885241</v>
      </c>
      <c r="F74" s="75">
        <f t="shared" si="5"/>
        <v>0</v>
      </c>
      <c r="G74" s="76">
        <f t="shared" si="1"/>
        <v>0</v>
      </c>
      <c r="H74" s="77">
        <f t="shared" si="2"/>
        <v>26500</v>
      </c>
      <c r="I74" s="77">
        <f t="shared" si="3"/>
        <v>39500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1065.9638934542197</v>
      </c>
      <c r="F75" s="75">
        <f t="shared" si="5"/>
        <v>0</v>
      </c>
      <c r="G75" s="76">
        <f t="shared" si="1"/>
        <v>0</v>
      </c>
      <c r="H75" s="77">
        <f t="shared" si="2"/>
        <v>27500</v>
      </c>
      <c r="I75" s="77">
        <f t="shared" si="3"/>
        <v>40500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1001.380405998406</v>
      </c>
      <c r="F76" s="75">
        <f t="shared" si="5"/>
        <v>0</v>
      </c>
      <c r="G76" s="76">
        <f t="shared" si="1"/>
        <v>0</v>
      </c>
      <c r="H76" s="77">
        <f t="shared" si="2"/>
        <v>28500</v>
      </c>
      <c r="I76" s="77">
        <f t="shared" si="3"/>
        <v>41500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940.70983424036456</v>
      </c>
      <c r="F77" s="75">
        <f t="shared" si="5"/>
        <v>0</v>
      </c>
      <c r="G77" s="76">
        <f t="shared" si="1"/>
        <v>0</v>
      </c>
      <c r="H77" s="77">
        <f t="shared" si="2"/>
        <v>29500</v>
      </c>
      <c r="I77" s="77">
        <f t="shared" si="3"/>
        <v>42500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883.71510660249794</v>
      </c>
      <c r="F78" s="75">
        <f t="shared" si="5"/>
        <v>0</v>
      </c>
      <c r="G78" s="76">
        <f t="shared" si="1"/>
        <v>0</v>
      </c>
      <c r="H78" s="77">
        <f t="shared" si="2"/>
        <v>30500</v>
      </c>
      <c r="I78" s="77">
        <f t="shared" si="3"/>
        <v>43500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830.17351494798982</v>
      </c>
      <c r="F79" s="75">
        <f t="shared" si="5"/>
        <v>0</v>
      </c>
      <c r="G79" s="76">
        <f t="shared" si="1"/>
        <v>0</v>
      </c>
      <c r="H79" s="77">
        <f t="shared" si="2"/>
        <v>31500</v>
      </c>
      <c r="I79" s="77">
        <f t="shared" si="3"/>
        <v>44500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779.87584434391988</v>
      </c>
      <c r="F80" s="75">
        <f t="shared" si="5"/>
        <v>0</v>
      </c>
      <c r="G80" s="76">
        <f t="shared" si="1"/>
        <v>0</v>
      </c>
      <c r="H80" s="77">
        <f t="shared" si="2"/>
        <v>32500</v>
      </c>
      <c r="I80" s="77">
        <f t="shared" si="3"/>
        <v>45500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732.62555554936739</v>
      </c>
      <c r="F81" s="75">
        <f t="shared" si="5"/>
        <v>0</v>
      </c>
      <c r="G81" s="76">
        <f t="shared" si="1"/>
        <v>0</v>
      </c>
      <c r="H81" s="77">
        <f t="shared" si="2"/>
        <v>33500</v>
      </c>
      <c r="I81" s="77">
        <f t="shared" si="3"/>
        <v>46500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688.23801703405547</v>
      </c>
      <c r="F82" s="75">
        <f t="shared" si="5"/>
        <v>0</v>
      </c>
      <c r="G82" s="76">
        <f t="shared" si="1"/>
        <v>0</v>
      </c>
      <c r="H82" s="77">
        <f t="shared" si="2"/>
        <v>34500</v>
      </c>
      <c r="I82" s="77">
        <f t="shared" si="3"/>
        <v>47500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646.53978352663512</v>
      </c>
      <c r="F83" s="75">
        <f t="shared" si="5"/>
        <v>0</v>
      </c>
      <c r="G83" s="76">
        <f t="shared" si="1"/>
        <v>0</v>
      </c>
      <c r="H83" s="77">
        <f t="shared" si="2"/>
        <v>35500</v>
      </c>
      <c r="I83" s="77">
        <f t="shared" si="3"/>
        <v>48500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607.36791827351783</v>
      </c>
      <c r="F84" s="75">
        <f t="shared" si="5"/>
        <v>0</v>
      </c>
      <c r="G84" s="76">
        <f t="shared" si="1"/>
        <v>0</v>
      </c>
      <c r="H84" s="77">
        <f t="shared" si="2"/>
        <v>36500</v>
      </c>
      <c r="I84" s="77">
        <f t="shared" si="3"/>
        <v>49500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570.56935635997024</v>
      </c>
      <c r="F85" s="75">
        <f t="shared" si="5"/>
        <v>0</v>
      </c>
      <c r="G85" s="76">
        <f t="shared" si="1"/>
        <v>0</v>
      </c>
      <c r="H85" s="77">
        <f t="shared" si="2"/>
        <v>37500</v>
      </c>
      <c r="I85" s="77">
        <f t="shared" si="3"/>
        <v>50500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536.00030660563323</v>
      </c>
      <c r="F86" s="75">
        <f t="shared" si="5"/>
        <v>0</v>
      </c>
      <c r="G86" s="76">
        <f t="shared" si="1"/>
        <v>0</v>
      </c>
      <c r="H86" s="77">
        <f t="shared" si="2"/>
        <v>38500</v>
      </c>
      <c r="I86" s="77">
        <f t="shared" si="3"/>
        <v>51500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503.52568969736006</v>
      </c>
      <c r="F87" s="75">
        <f t="shared" si="5"/>
        <v>0</v>
      </c>
      <c r="G87" s="76">
        <f t="shared" si="1"/>
        <v>0</v>
      </c>
      <c r="H87" s="77">
        <f t="shared" si="2"/>
        <v>39500</v>
      </c>
      <c r="I87" s="77">
        <f t="shared" si="3"/>
        <v>52500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473.01861036386481</v>
      </c>
      <c r="F88" s="75">
        <f t="shared" si="5"/>
        <v>0</v>
      </c>
      <c r="G88" s="76">
        <f t="shared" si="1"/>
        <v>0</v>
      </c>
      <c r="H88" s="77">
        <f t="shared" si="2"/>
        <v>40500</v>
      </c>
      <c r="I88" s="77">
        <f t="shared" si="3"/>
        <v>53500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444.35986152969235</v>
      </c>
      <c r="F89" s="75">
        <f t="shared" si="5"/>
        <v>0</v>
      </c>
      <c r="G89" s="76">
        <f t="shared" si="1"/>
        <v>0</v>
      </c>
      <c r="H89" s="77">
        <f t="shared" si="2"/>
        <v>41500</v>
      </c>
      <c r="I89" s="77">
        <f t="shared" si="3"/>
        <v>54500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417.43745851098026</v>
      </c>
      <c r="F90" s="75">
        <f t="shared" si="5"/>
        <v>0</v>
      </c>
      <c r="G90" s="76">
        <f t="shared" si="1"/>
        <v>0</v>
      </c>
      <c r="H90" s="77">
        <f t="shared" si="2"/>
        <v>42500</v>
      </c>
      <c r="I90" s="77">
        <f t="shared" si="3"/>
        <v>55500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392.14620143287317</v>
      </c>
      <c r="F91" s="75">
        <f t="shared" si="5"/>
        <v>0</v>
      </c>
      <c r="G91" s="76">
        <f t="shared" si="1"/>
        <v>0</v>
      </c>
      <c r="H91" s="77">
        <f t="shared" si="2"/>
        <v>43500</v>
      </c>
      <c r="I91" s="77">
        <f t="shared" si="3"/>
        <v>56500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368.38726415872566</v>
      </c>
      <c r="F92" s="75">
        <f t="shared" si="5"/>
        <v>0</v>
      </c>
      <c r="G92" s="76">
        <f t="shared" si="1"/>
        <v>0</v>
      </c>
      <c r="H92" s="77">
        <f t="shared" si="2"/>
        <v>44500</v>
      </c>
      <c r="I92" s="77">
        <f t="shared" si="3"/>
        <v>57500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346.06780812482543</v>
      </c>
      <c r="F93" s="75">
        <f t="shared" si="5"/>
        <v>0</v>
      </c>
      <c r="G93" s="76">
        <f t="shared" si="1"/>
        <v>0</v>
      </c>
      <c r="H93" s="77">
        <f t="shared" si="2"/>
        <v>45500</v>
      </c>
      <c r="I93" s="77">
        <f t="shared" si="3"/>
        <v>58500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325.10061957168853</v>
      </c>
      <c r="F94" s="75">
        <f t="shared" si="5"/>
        <v>0</v>
      </c>
      <c r="G94" s="76">
        <f t="shared" si="1"/>
        <v>0</v>
      </c>
      <c r="H94" s="77">
        <f t="shared" si="2"/>
        <v>46500</v>
      </c>
      <c r="I94" s="77">
        <f t="shared" si="3"/>
        <v>59500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305.40376875439853</v>
      </c>
      <c r="F95" s="75">
        <f t="shared" si="5"/>
        <v>0</v>
      </c>
      <c r="G95" s="76">
        <f t="shared" si="1"/>
        <v>0</v>
      </c>
      <c r="H95" s="77">
        <f t="shared" si="2"/>
        <v>47500</v>
      </c>
      <c r="I95" s="77">
        <f t="shared" si="3"/>
        <v>60500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286.90028980034799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48500</v>
      </c>
      <c r="I96" s="77">
        <f t="shared" ref="I96:I159" si="10">A96+$C$6/2</f>
        <v>61500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269.51787996341875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49500</v>
      </c>
      <c r="I97" s="77">
        <f t="shared" si="10"/>
        <v>62500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253.18861709942988</v>
      </c>
      <c r="F98" s="75">
        <f t="shared" si="11"/>
        <v>0</v>
      </c>
      <c r="G98" s="76">
        <f t="shared" si="8"/>
        <v>0</v>
      </c>
      <c r="H98" s="77">
        <f t="shared" si="9"/>
        <v>50500</v>
      </c>
      <c r="I98" s="77">
        <f t="shared" si="10"/>
        <v>63500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237.84869425888382</v>
      </c>
      <c r="F99" s="75">
        <f t="shared" si="11"/>
        <v>0</v>
      </c>
      <c r="G99" s="76">
        <f t="shared" si="8"/>
        <v>0</v>
      </c>
      <c r="H99" s="77">
        <f t="shared" si="9"/>
        <v>51500</v>
      </c>
      <c r="I99" s="77">
        <f t="shared" si="10"/>
        <v>64500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223.43817035992402</v>
      </c>
      <c r="F100" s="75">
        <f t="shared" si="11"/>
        <v>0</v>
      </c>
      <c r="G100" s="76">
        <f t="shared" si="8"/>
        <v>0</v>
      </c>
      <c r="H100" s="77">
        <f t="shared" si="9"/>
        <v>52500</v>
      </c>
      <c r="I100" s="77">
        <f t="shared" si="10"/>
        <v>65500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209.9007359672554</v>
      </c>
      <c r="F101" s="75">
        <f t="shared" si="11"/>
        <v>0</v>
      </c>
      <c r="G101" s="76">
        <f t="shared" si="8"/>
        <v>0</v>
      </c>
      <c r="H101" s="77">
        <f t="shared" si="9"/>
        <v>53500</v>
      </c>
      <c r="I101" s="77">
        <f t="shared" si="10"/>
        <v>66500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197.18349326180211</v>
      </c>
      <c r="F102" s="75">
        <f t="shared" si="11"/>
        <v>0</v>
      </c>
      <c r="G102" s="76">
        <f t="shared" si="8"/>
        <v>0</v>
      </c>
      <c r="H102" s="77">
        <f t="shared" si="9"/>
        <v>54500</v>
      </c>
      <c r="I102" s="77">
        <f t="shared" si="10"/>
        <v>67500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185.23674934132987</v>
      </c>
      <c r="F103" s="75">
        <f t="shared" si="11"/>
        <v>0</v>
      </c>
      <c r="G103" s="76">
        <f t="shared" si="8"/>
        <v>0</v>
      </c>
      <c r="H103" s="77">
        <f t="shared" si="9"/>
        <v>55500</v>
      </c>
      <c r="I103" s="77">
        <f t="shared" si="10"/>
        <v>68500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174.01382204435077</v>
      </c>
      <c r="F104" s="75">
        <f t="shared" si="11"/>
        <v>0</v>
      </c>
      <c r="G104" s="76">
        <f t="shared" si="8"/>
        <v>0</v>
      </c>
      <c r="H104" s="77">
        <f t="shared" si="9"/>
        <v>56500</v>
      </c>
      <c r="I104" s="77">
        <f t="shared" si="10"/>
        <v>69500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163.47085753856271</v>
      </c>
      <c r="F105" s="75">
        <f t="shared" si="11"/>
        <v>0</v>
      </c>
      <c r="G105" s="76">
        <f t="shared" si="8"/>
        <v>0</v>
      </c>
      <c r="H105" s="77">
        <f t="shared" si="9"/>
        <v>57500</v>
      </c>
      <c r="I105" s="77">
        <f t="shared" si="10"/>
        <v>70500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153.56665896104656</v>
      </c>
      <c r="F106" s="75">
        <f t="shared" si="11"/>
        <v>0</v>
      </c>
      <c r="G106" s="76">
        <f t="shared" si="8"/>
        <v>0</v>
      </c>
      <c r="H106" s="77">
        <f t="shared" si="9"/>
        <v>58500</v>
      </c>
      <c r="I106" s="77">
        <f t="shared" si="10"/>
        <v>71500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144.26252544062925</v>
      </c>
      <c r="F107" s="75">
        <f t="shared" si="11"/>
        <v>0</v>
      </c>
      <c r="G107" s="76">
        <f t="shared" si="8"/>
        <v>0</v>
      </c>
      <c r="H107" s="77">
        <f t="shared" si="9"/>
        <v>59500</v>
      </c>
      <c r="I107" s="77">
        <f t="shared" si="10"/>
        <v>72500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135.5221008733885</v>
      </c>
      <c r="F108" s="75">
        <f t="shared" si="11"/>
        <v>0</v>
      </c>
      <c r="G108" s="76">
        <f t="shared" si="8"/>
        <v>0</v>
      </c>
      <c r="H108" s="77">
        <f t="shared" si="9"/>
        <v>60500</v>
      </c>
      <c r="I108" s="77">
        <f t="shared" si="10"/>
        <v>73500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127.3112318603867</v>
      </c>
      <c r="F109" s="75">
        <f t="shared" si="11"/>
        <v>0</v>
      </c>
      <c r="G109" s="76">
        <f t="shared" si="8"/>
        <v>0</v>
      </c>
      <c r="H109" s="77">
        <f t="shared" si="9"/>
        <v>61500</v>
      </c>
      <c r="I109" s="77">
        <f t="shared" si="10"/>
        <v>74500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119.59783425252243</v>
      </c>
      <c r="F110" s="75">
        <f t="shared" si="11"/>
        <v>0</v>
      </c>
      <c r="G110" s="76">
        <f t="shared" si="8"/>
        <v>0</v>
      </c>
      <c r="H110" s="77">
        <f t="shared" si="9"/>
        <v>62500</v>
      </c>
      <c r="I110" s="77">
        <f t="shared" si="10"/>
        <v>75500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112.35176778102053</v>
      </c>
      <c r="F111" s="75">
        <f t="shared" si="11"/>
        <v>0</v>
      </c>
      <c r="G111" s="76">
        <f t="shared" si="8"/>
        <v>0</v>
      </c>
      <c r="H111" s="77">
        <f t="shared" si="9"/>
        <v>63500</v>
      </c>
      <c r="I111" s="77">
        <f t="shared" si="10"/>
        <v>76500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105.54471828367687</v>
      </c>
      <c r="F112" s="75">
        <f t="shared" si="11"/>
        <v>0</v>
      </c>
      <c r="G112" s="76">
        <f t="shared" si="8"/>
        <v>0</v>
      </c>
      <c r="H112" s="77">
        <f t="shared" si="9"/>
        <v>64500</v>
      </c>
      <c r="I112" s="77">
        <f t="shared" si="10"/>
        <v>77500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99.150087066654351</v>
      </c>
      <c r="F113" s="75">
        <f t="shared" si="11"/>
        <v>0</v>
      </c>
      <c r="G113" s="76">
        <f t="shared" si="8"/>
        <v>0</v>
      </c>
      <c r="H113" s="77">
        <f t="shared" si="9"/>
        <v>65500</v>
      </c>
      <c r="I113" s="77">
        <f t="shared" si="10"/>
        <v>78500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93.142886969508567</v>
      </c>
      <c r="F114" s="75">
        <f t="shared" si="11"/>
        <v>0</v>
      </c>
      <c r="G114" s="76">
        <f t="shared" si="8"/>
        <v>0</v>
      </c>
      <c r="H114" s="77">
        <f t="shared" si="9"/>
        <v>66500</v>
      </c>
      <c r="I114" s="77">
        <f t="shared" si="10"/>
        <v>79500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87.499644727315413</v>
      </c>
      <c r="F115" s="75">
        <f t="shared" si="11"/>
        <v>0</v>
      </c>
      <c r="G115" s="76">
        <f t="shared" si="8"/>
        <v>0</v>
      </c>
      <c r="H115" s="77">
        <f t="shared" si="9"/>
        <v>67500</v>
      </c>
      <c r="I115" s="77">
        <f t="shared" si="10"/>
        <v>80500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82.198309248378379</v>
      </c>
      <c r="F116" s="75">
        <f t="shared" si="11"/>
        <v>0</v>
      </c>
      <c r="G116" s="76">
        <f t="shared" si="8"/>
        <v>0</v>
      </c>
      <c r="H116" s="77">
        <f t="shared" si="9"/>
        <v>68500</v>
      </c>
      <c r="I116" s="77">
        <f t="shared" si="10"/>
        <v>81500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77.218165449108383</v>
      </c>
      <c r="F117" s="75">
        <f t="shared" si="11"/>
        <v>0</v>
      </c>
      <c r="G117" s="76">
        <f t="shared" si="8"/>
        <v>0</v>
      </c>
      <c r="H117" s="77">
        <f t="shared" si="9"/>
        <v>69500</v>
      </c>
      <c r="I117" s="77">
        <f t="shared" si="10"/>
        <v>82500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72.539753309384608</v>
      </c>
      <c r="F118" s="75">
        <f t="shared" si="11"/>
        <v>0</v>
      </c>
      <c r="G118" s="76">
        <f t="shared" si="8"/>
        <v>0</v>
      </c>
      <c r="H118" s="77">
        <f t="shared" si="9"/>
        <v>70500</v>
      </c>
      <c r="I118" s="77">
        <f t="shared" si="10"/>
        <v>83500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68.144791832102968</v>
      </c>
      <c r="F119" s="75">
        <f t="shared" si="11"/>
        <v>0</v>
      </c>
      <c r="G119" s="76">
        <f t="shared" si="8"/>
        <v>0</v>
      </c>
      <c r="H119" s="77">
        <f t="shared" si="9"/>
        <v>71500</v>
      </c>
      <c r="I119" s="77">
        <f t="shared" si="10"/>
        <v>84500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64.01610760978258</v>
      </c>
      <c r="F120" s="75">
        <f t="shared" si="11"/>
        <v>0</v>
      </c>
      <c r="G120" s="76">
        <f t="shared" si="8"/>
        <v>0</v>
      </c>
      <c r="H120" s="77">
        <f t="shared" si="9"/>
        <v>72500</v>
      </c>
      <c r="I120" s="77">
        <f t="shared" si="10"/>
        <v>85500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60.137567719102904</v>
      </c>
      <c r="F121" s="75">
        <f t="shared" si="11"/>
        <v>0</v>
      </c>
      <c r="G121" s="76">
        <f t="shared" si="8"/>
        <v>0</v>
      </c>
      <c r="H121" s="77">
        <f t="shared" si="9"/>
        <v>73500</v>
      </c>
      <c r="I121" s="77">
        <f t="shared" si="10"/>
        <v>86500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56.494016681155273</v>
      </c>
      <c r="F122" s="75">
        <f t="shared" si="11"/>
        <v>0</v>
      </c>
      <c r="G122" s="76">
        <f t="shared" si="8"/>
        <v>0</v>
      </c>
      <c r="H122" s="77">
        <f t="shared" si="9"/>
        <v>74500</v>
      </c>
      <c r="I122" s="77">
        <f t="shared" si="10"/>
        <v>87500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53.071217241079665</v>
      </c>
      <c r="F123" s="75">
        <f t="shared" si="11"/>
        <v>0</v>
      </c>
      <c r="G123" s="76">
        <f t="shared" si="8"/>
        <v>0</v>
      </c>
      <c r="H123" s="77">
        <f t="shared" si="9"/>
        <v>75500</v>
      </c>
      <c r="I123" s="77">
        <f t="shared" si="10"/>
        <v>88500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49.855794735681997</v>
      </c>
      <c r="F124" s="75">
        <f t="shared" si="11"/>
        <v>0</v>
      </c>
      <c r="G124" s="76">
        <f t="shared" si="8"/>
        <v>0</v>
      </c>
      <c r="H124" s="77">
        <f t="shared" si="9"/>
        <v>76500</v>
      </c>
      <c r="I124" s="77">
        <f t="shared" si="10"/>
        <v>89500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46.835184831646984</v>
      </c>
      <c r="F125" s="75">
        <f t="shared" si="11"/>
        <v>0</v>
      </c>
      <c r="G125" s="76">
        <f t="shared" si="8"/>
        <v>0</v>
      </c>
      <c r="H125" s="77">
        <f t="shared" si="9"/>
        <v>77500</v>
      </c>
      <c r="I125" s="77">
        <f t="shared" si="10"/>
        <v>90500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43.997584430132733</v>
      </c>
      <c r="F126" s="75">
        <f t="shared" si="11"/>
        <v>0</v>
      </c>
      <c r="G126" s="76">
        <f t="shared" si="8"/>
        <v>0</v>
      </c>
      <c r="H126" s="77">
        <f t="shared" si="9"/>
        <v>78500</v>
      </c>
      <c r="I126" s="77">
        <f t="shared" si="10"/>
        <v>91500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41.331905545905485</v>
      </c>
      <c r="F127" s="75">
        <f t="shared" si="11"/>
        <v>0</v>
      </c>
      <c r="G127" s="76">
        <f t="shared" si="8"/>
        <v>0</v>
      </c>
      <c r="H127" s="77">
        <f t="shared" si="9"/>
        <v>79500</v>
      </c>
      <c r="I127" s="77">
        <f t="shared" si="10"/>
        <v>92500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38.827731980796358</v>
      </c>
      <c r="F128" s="75">
        <f t="shared" si="11"/>
        <v>0</v>
      </c>
      <c r="G128" s="76">
        <f t="shared" si="8"/>
        <v>0</v>
      </c>
      <c r="H128" s="77">
        <f t="shared" si="9"/>
        <v>80500</v>
      </c>
      <c r="I128" s="77">
        <f t="shared" si="10"/>
        <v>93500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36.475278622180653</v>
      </c>
      <c r="F129" s="75">
        <f t="shared" si="11"/>
        <v>0</v>
      </c>
      <c r="G129" s="76">
        <f t="shared" si="8"/>
        <v>0</v>
      </c>
      <c r="H129" s="77">
        <f t="shared" si="9"/>
        <v>81500</v>
      </c>
      <c r="I129" s="77">
        <f t="shared" si="10"/>
        <v>94500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34.265353207437627</v>
      </c>
      <c r="F130" s="75">
        <f t="shared" si="11"/>
        <v>0</v>
      </c>
      <c r="G130" s="76">
        <f t="shared" si="8"/>
        <v>0</v>
      </c>
      <c r="H130" s="77">
        <f t="shared" si="9"/>
        <v>82500</v>
      </c>
      <c r="I130" s="77">
        <f t="shared" si="10"/>
        <v>95500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32.189320404984535</v>
      </c>
      <c r="F131" s="75">
        <f t="shared" si="11"/>
        <v>0</v>
      </c>
      <c r="G131" s="76">
        <f t="shared" si="8"/>
        <v>0</v>
      </c>
      <c r="H131" s="77">
        <f t="shared" si="9"/>
        <v>83500</v>
      </c>
      <c r="I131" s="77">
        <f t="shared" si="10"/>
        <v>96500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30.239068071530838</v>
      </c>
      <c r="F132" s="75">
        <f t="shared" si="11"/>
        <v>0</v>
      </c>
      <c r="G132" s="76">
        <f t="shared" si="8"/>
        <v>0</v>
      </c>
      <c r="H132" s="77">
        <f t="shared" si="9"/>
        <v>84500</v>
      </c>
      <c r="I132" s="77">
        <f t="shared" si="10"/>
        <v>97500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28.406975553701969</v>
      </c>
      <c r="F133" s="75">
        <f t="shared" si="11"/>
        <v>0</v>
      </c>
      <c r="G133" s="76">
        <f t="shared" si="8"/>
        <v>0</v>
      </c>
      <c r="H133" s="77">
        <f t="shared" si="9"/>
        <v>85500</v>
      </c>
      <c r="I133" s="77">
        <f t="shared" si="10"/>
        <v>98500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26.685883910170698</v>
      </c>
      <c r="F134" s="75">
        <f t="shared" si="11"/>
        <v>0</v>
      </c>
      <c r="G134" s="76">
        <f t="shared" si="8"/>
        <v>0</v>
      </c>
      <c r="H134" s="77">
        <f t="shared" si="9"/>
        <v>86500</v>
      </c>
      <c r="I134" s="77">
        <f t="shared" si="10"/>
        <v>99500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25.069067937938307</v>
      </c>
      <c r="F135" s="75">
        <f t="shared" si="11"/>
        <v>0</v>
      </c>
      <c r="G135" s="76">
        <f t="shared" si="8"/>
        <v>0</v>
      </c>
      <c r="H135" s="77">
        <f t="shared" si="9"/>
        <v>87500</v>
      </c>
      <c r="I135" s="77">
        <f t="shared" si="10"/>
        <v>100500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23.550209893457733</v>
      </c>
      <c r="F136" s="75">
        <f t="shared" si="11"/>
        <v>0</v>
      </c>
      <c r="G136" s="76">
        <f t="shared" si="8"/>
        <v>0</v>
      </c>
      <c r="H136" s="77">
        <f t="shared" si="9"/>
        <v>88500</v>
      </c>
      <c r="I136" s="77">
        <f t="shared" si="10"/>
        <v>101500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22.123374805913343</v>
      </c>
      <c r="F137" s="75">
        <f t="shared" si="11"/>
        <v>0</v>
      </c>
      <c r="G137" s="76">
        <f t="shared" si="8"/>
        <v>0</v>
      </c>
      <c r="H137" s="77">
        <f t="shared" si="9"/>
        <v>89500</v>
      </c>
      <c r="I137" s="77">
        <f t="shared" si="10"/>
        <v>102500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20.782987286193542</v>
      </c>
      <c r="F138" s="75">
        <f t="shared" si="11"/>
        <v>0</v>
      </c>
      <c r="G138" s="76">
        <f t="shared" si="8"/>
        <v>0</v>
      </c>
      <c r="H138" s="77">
        <f t="shared" si="9"/>
        <v>90500</v>
      </c>
      <c r="I138" s="77">
        <f t="shared" si="10"/>
        <v>103500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19.523809740936603</v>
      </c>
      <c r="F139" s="75">
        <f t="shared" si="11"/>
        <v>0</v>
      </c>
      <c r="G139" s="76">
        <f t="shared" si="8"/>
        <v>0</v>
      </c>
      <c r="H139" s="77">
        <f t="shared" si="9"/>
        <v>91500</v>
      </c>
      <c r="I139" s="77">
        <f t="shared" si="10"/>
        <v>104500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18.340921906520826</v>
      </c>
      <c r="F140" s="75">
        <f t="shared" si="11"/>
        <v>0</v>
      </c>
      <c r="G140" s="76">
        <f t="shared" si="8"/>
        <v>0</v>
      </c>
      <c r="H140" s="77">
        <f t="shared" si="9"/>
        <v>92500</v>
      </c>
      <c r="I140" s="77">
        <f t="shared" si="10"/>
        <v>105500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17.229701623027502</v>
      </c>
      <c r="F141" s="75">
        <f t="shared" si="11"/>
        <v>0</v>
      </c>
      <c r="G141" s="76">
        <f t="shared" si="8"/>
        <v>0</v>
      </c>
      <c r="H141" s="77">
        <f t="shared" si="9"/>
        <v>93500</v>
      </c>
      <c r="I141" s="77">
        <f t="shared" si="10"/>
        <v>106500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16.185806773050583</v>
      </c>
      <c r="F142" s="75">
        <f t="shared" si="11"/>
        <v>0</v>
      </c>
      <c r="G142" s="76">
        <f t="shared" si="8"/>
        <v>0</v>
      </c>
      <c r="H142" s="77">
        <f t="shared" si="9"/>
        <v>94500</v>
      </c>
      <c r="I142" s="77">
        <f t="shared" si="10"/>
        <v>107500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15.205158314778549</v>
      </c>
      <c r="F143" s="75">
        <f t="shared" si="11"/>
        <v>0</v>
      </c>
      <c r="G143" s="76">
        <f t="shared" si="8"/>
        <v>0</v>
      </c>
      <c r="H143" s="77">
        <f t="shared" si="9"/>
        <v>95500</v>
      </c>
      <c r="I143" s="77">
        <f t="shared" si="10"/>
        <v>108500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14.283924343049904</v>
      </c>
      <c r="F144" s="75">
        <f t="shared" si="11"/>
        <v>0</v>
      </c>
      <c r="G144" s="76">
        <f t="shared" si="8"/>
        <v>0</v>
      </c>
      <c r="H144" s="77">
        <f t="shared" si="9"/>
        <v>96500</v>
      </c>
      <c r="I144" s="77">
        <f t="shared" si="10"/>
        <v>109500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13.418505116100476</v>
      </c>
      <c r="F145" s="75">
        <f t="shared" si="11"/>
        <v>0</v>
      </c>
      <c r="G145" s="76">
        <f t="shared" si="8"/>
        <v>0</v>
      </c>
      <c r="H145" s="77">
        <f t="shared" si="9"/>
        <v>97500</v>
      </c>
      <c r="I145" s="77">
        <f t="shared" si="10"/>
        <v>110500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12.605518989494243</v>
      </c>
      <c r="F146" s="75">
        <f t="shared" si="11"/>
        <v>0</v>
      </c>
      <c r="G146" s="76">
        <f t="shared" si="8"/>
        <v>0</v>
      </c>
      <c r="H146" s="77">
        <f t="shared" si="9"/>
        <v>98500</v>
      </c>
      <c r="I146" s="77">
        <f t="shared" si="10"/>
        <v>111500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11.841789202274215</v>
      </c>
      <c r="F147" s="75">
        <f t="shared" si="11"/>
        <v>0</v>
      </c>
      <c r="G147" s="76">
        <f t="shared" si="8"/>
        <v>0</v>
      </c>
      <c r="H147" s="77">
        <f t="shared" si="9"/>
        <v>99500</v>
      </c>
      <c r="I147" s="77">
        <f t="shared" si="10"/>
        <v>112500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11.124331463699967</v>
      </c>
      <c r="F148" s="75">
        <f t="shared" si="11"/>
        <v>0</v>
      </c>
      <c r="G148" s="76">
        <f t="shared" si="8"/>
        <v>0</v>
      </c>
      <c r="H148" s="77">
        <f t="shared" si="9"/>
        <v>100500</v>
      </c>
      <c r="I148" s="77">
        <f t="shared" si="10"/>
        <v>113500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10.450342292066702</v>
      </c>
      <c r="F149" s="75">
        <f t="shared" si="11"/>
        <v>0</v>
      </c>
      <c r="G149" s="76">
        <f t="shared" si="8"/>
        <v>0</v>
      </c>
      <c r="H149" s="77">
        <f t="shared" si="9"/>
        <v>101500</v>
      </c>
      <c r="I149" s="77">
        <f t="shared" si="10"/>
        <v>114500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9.8171880600395802</v>
      </c>
      <c r="F150" s="75">
        <f t="shared" si="11"/>
        <v>0</v>
      </c>
      <c r="G150" s="76">
        <f t="shared" si="8"/>
        <v>0</v>
      </c>
      <c r="H150" s="77">
        <f t="shared" si="9"/>
        <v>102500</v>
      </c>
      <c r="I150" s="77">
        <f t="shared" si="10"/>
        <v>115500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9.2223947036976668</v>
      </c>
      <c r="F151" s="75">
        <f t="shared" si="11"/>
        <v>0</v>
      </c>
      <c r="G151" s="76">
        <f t="shared" si="8"/>
        <v>0</v>
      </c>
      <c r="H151" s="77">
        <f t="shared" si="9"/>
        <v>103500</v>
      </c>
      <c r="I151" s="77">
        <f t="shared" si="10"/>
        <v>116500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8.6636380550754026</v>
      </c>
      <c r="F152" s="75">
        <f t="shared" si="11"/>
        <v>0</v>
      </c>
      <c r="G152" s="76">
        <f t="shared" si="8"/>
        <v>0</v>
      </c>
      <c r="H152" s="77">
        <f t="shared" si="9"/>
        <v>104500</v>
      </c>
      <c r="I152" s="77">
        <f t="shared" si="10"/>
        <v>117500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8.138734760425768</v>
      </c>
      <c r="F153" s="75">
        <f t="shared" si="11"/>
        <v>0</v>
      </c>
      <c r="G153" s="76">
        <f t="shared" si="8"/>
        <v>0</v>
      </c>
      <c r="H153" s="77">
        <f t="shared" si="9"/>
        <v>105500</v>
      </c>
      <c r="I153" s="77">
        <f t="shared" si="10"/>
        <v>118500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7.6456337487180708</v>
      </c>
      <c r="F154" s="75">
        <f t="shared" si="11"/>
        <v>0</v>
      </c>
      <c r="G154" s="76">
        <f t="shared" si="8"/>
        <v>0</v>
      </c>
      <c r="H154" s="77">
        <f t="shared" si="9"/>
        <v>106500</v>
      </c>
      <c r="I154" s="77">
        <f t="shared" si="10"/>
        <v>119500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7.1824082170333199</v>
      </c>
      <c r="F155" s="75">
        <f t="shared" si="11"/>
        <v>0</v>
      </c>
      <c r="G155" s="76">
        <f t="shared" si="8"/>
        <v>0</v>
      </c>
      <c r="H155" s="77">
        <f t="shared" si="9"/>
        <v>107500</v>
      </c>
      <c r="I155" s="77">
        <f t="shared" si="10"/>
        <v>120500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6.7472481015399461</v>
      </c>
      <c r="F156" s="75">
        <f t="shared" si="11"/>
        <v>0</v>
      </c>
      <c r="G156" s="76">
        <f t="shared" si="8"/>
        <v>0</v>
      </c>
      <c r="H156" s="77">
        <f t="shared" si="9"/>
        <v>108500</v>
      </c>
      <c r="I156" s="77">
        <f t="shared" si="10"/>
        <v>121500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6.3384530046300513</v>
      </c>
      <c r="F157" s="75">
        <f t="shared" si="11"/>
        <v>0</v>
      </c>
      <c r="G157" s="76">
        <f t="shared" si="8"/>
        <v>0</v>
      </c>
      <c r="H157" s="77">
        <f t="shared" si="9"/>
        <v>109500</v>
      </c>
      <c r="I157" s="77">
        <f t="shared" si="10"/>
        <v>122500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5.9544255505787946</v>
      </c>
      <c r="F158" s="75">
        <f t="shared" si="11"/>
        <v>0</v>
      </c>
      <c r="G158" s="76">
        <f t="shared" si="8"/>
        <v>0</v>
      </c>
      <c r="H158" s="77">
        <f t="shared" si="9"/>
        <v>110500</v>
      </c>
      <c r="I158" s="77">
        <f t="shared" si="10"/>
        <v>123500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5.5936651437640421</v>
      </c>
      <c r="F159" s="75">
        <f t="shared" si="11"/>
        <v>0</v>
      </c>
      <c r="G159" s="76">
        <f t="shared" si="8"/>
        <v>0</v>
      </c>
      <c r="H159" s="77">
        <f t="shared" si="9"/>
        <v>111500</v>
      </c>
      <c r="I159" s="77">
        <f t="shared" si="10"/>
        <v>124500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5.2547621050563604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112500</v>
      </c>
      <c r="I160" s="77">
        <f t="shared" ref="I160:I167" si="16">A160+$C$6/2</f>
        <v>125500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4.9363921634671826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113500</v>
      </c>
      <c r="I161" s="77">
        <f t="shared" si="16"/>
        <v>126500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4.6373112815311464</v>
      </c>
      <c r="F162" s="75">
        <f t="shared" si="17"/>
        <v>0</v>
      </c>
      <c r="G162" s="76">
        <f t="shared" si="14"/>
        <v>0</v>
      </c>
      <c r="H162" s="77">
        <f t="shared" si="15"/>
        <v>114500</v>
      </c>
      <c r="I162" s="77">
        <f t="shared" si="16"/>
        <v>127500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4.3563507942026582</v>
      </c>
      <c r="F163" s="75">
        <f t="shared" si="17"/>
        <v>0</v>
      </c>
      <c r="G163" s="76">
        <f t="shared" si="14"/>
        <v>0</v>
      </c>
      <c r="H163" s="77">
        <f t="shared" si="15"/>
        <v>115500</v>
      </c>
      <c r="I163" s="77">
        <f t="shared" si="16"/>
        <v>128500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4.0924128422718367</v>
      </c>
      <c r="F164" s="75">
        <f t="shared" si="17"/>
        <v>0</v>
      </c>
      <c r="G164" s="76">
        <f t="shared" si="14"/>
        <v>0</v>
      </c>
      <c r="H164" s="77">
        <f t="shared" si="15"/>
        <v>116500</v>
      </c>
      <c r="I164" s="77">
        <f t="shared" si="16"/>
        <v>129500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3.8444660824557881</v>
      </c>
      <c r="F165" s="75">
        <f t="shared" si="17"/>
        <v>0</v>
      </c>
      <c r="G165" s="76">
        <f t="shared" si="14"/>
        <v>0</v>
      </c>
      <c r="H165" s="77">
        <f t="shared" si="15"/>
        <v>117500</v>
      </c>
      <c r="I165" s="77">
        <f t="shared" si="16"/>
        <v>130500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3.6115416574023169</v>
      </c>
      <c r="F166" s="75">
        <f t="shared" si="17"/>
        <v>0</v>
      </c>
      <c r="G166" s="76">
        <f t="shared" si="14"/>
        <v>0</v>
      </c>
      <c r="H166" s="77">
        <f t="shared" si="15"/>
        <v>118500</v>
      </c>
      <c r="I166" s="77">
        <f t="shared" si="16"/>
        <v>131500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3.392729409858767</v>
      </c>
      <c r="F167" s="84">
        <f t="shared" si="17"/>
        <v>0</v>
      </c>
      <c r="G167" s="85">
        <f t="shared" si="14"/>
        <v>0</v>
      </c>
      <c r="H167" s="86">
        <f t="shared" si="15"/>
        <v>119500</v>
      </c>
      <c r="I167" s="86">
        <f t="shared" si="16"/>
        <v>132500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C6" sqref="C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72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34</v>
      </c>
      <c r="D5" s="17" t="s">
        <v>13</v>
      </c>
      <c r="F5" s="115">
        <f>5000+(15/25)*5000</f>
        <v>8000</v>
      </c>
      <c r="G5" s="116">
        <f>30+(20/25)*5</f>
        <v>34</v>
      </c>
      <c r="H5" s="109">
        <v>8000</v>
      </c>
      <c r="I5" s="107">
        <f>20+9/25*5</f>
        <v>21.8</v>
      </c>
      <c r="Q5" s="13"/>
    </row>
    <row r="6" spans="1:17" x14ac:dyDescent="0.25">
      <c r="A6" s="20" t="s">
        <v>21</v>
      </c>
      <c r="B6" s="15" t="s">
        <v>22</v>
      </c>
      <c r="C6" s="16">
        <v>6000</v>
      </c>
      <c r="D6" s="17" t="s">
        <v>7</v>
      </c>
      <c r="F6" s="44">
        <f>15000+(15/25)*5000</f>
        <v>18000</v>
      </c>
      <c r="G6" s="19">
        <f>20+(2/25)*5</f>
        <v>20.399999999999999</v>
      </c>
      <c r="H6" s="18">
        <v>23000</v>
      </c>
      <c r="I6" s="108">
        <f>14/25*5</f>
        <v>2.8000000000000003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2.08</v>
      </c>
      <c r="D7" s="17" t="s">
        <v>7</v>
      </c>
      <c r="F7" s="44">
        <f>20000+(1.5/2.5)*5000</f>
        <v>23000</v>
      </c>
      <c r="G7" s="19">
        <f>10+(5/25)*5</f>
        <v>11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25000</v>
      </c>
      <c r="G8" s="19">
        <f>5+(19/25)*5</f>
        <v>8.8000000000000007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f>25000+(13/25)*5000</f>
        <v>27600</v>
      </c>
      <c r="G9" s="19">
        <f>5+(1/25)*5</f>
        <v>5.2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f>30000+(5/25)*5000</f>
        <v>31000</v>
      </c>
      <c r="G10" s="19">
        <f>17/25*5</f>
        <v>3.4000000000000004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0.4</v>
      </c>
      <c r="D11" s="30"/>
      <c r="F11" s="44">
        <f>30000+20/25*5000</f>
        <v>34000</v>
      </c>
      <c r="G11" s="19">
        <f>11/25*5</f>
        <v>2.2000000000000002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22</v>
      </c>
      <c r="D12" s="34" t="s">
        <v>37</v>
      </c>
      <c r="F12" s="18">
        <v>36000</v>
      </c>
      <c r="G12" s="19">
        <f>8/25*5</f>
        <v>1.6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4.8</v>
      </c>
      <c r="D13" s="17" t="s">
        <v>31</v>
      </c>
      <c r="F13" s="18">
        <v>41000</v>
      </c>
      <c r="G13" s="19">
        <f>4/25*5</f>
        <v>0.8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4.5833333333333339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40000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5413.4113294645085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4000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16000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8000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4"/>
      <c r="G23" s="114"/>
      <c r="H23" s="114"/>
      <c r="I23" s="114"/>
      <c r="J23" s="114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4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8.7272727272727259E-3</v>
      </c>
      <c r="D25" s="30"/>
      <c r="F25" s="141" t="s">
        <v>68</v>
      </c>
      <c r="G25" s="142"/>
      <c r="H25" s="142"/>
      <c r="I25" s="143"/>
      <c r="J25" s="114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4.3277710893761077</v>
      </c>
      <c r="D26" s="54" t="s">
        <v>34</v>
      </c>
      <c r="F26" s="144"/>
      <c r="G26" s="145"/>
      <c r="H26" s="145"/>
      <c r="I26" s="146"/>
      <c r="J26" s="114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0.27317733572626113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29.456830238367051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20.773301229005316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3600685.2520208727</v>
      </c>
      <c r="F32" s="70">
        <f>IF(A32&lt;=$C$21,IF($C$12*(1-$C$25*(EXP(A32/$C$19)-1))&gt;0,$C$12*(1-$C$25*(EXP(A32/$C$19)-1)),0),IF($C$29*(1-$C$27*(EXP((A32-$C$21)/$C$20)-1))&gt;0,$C$29*(1-$C$27*(EXP((A32-$C$21)/$C$20)-1)),0))</f>
        <v>22.189867072664658</v>
      </c>
      <c r="G32" s="71">
        <f t="shared" ref="G32:G95" si="1">IF(A32&lt;=$C$21,($C$5-$C$8)*(F32/$C$12)^(1/$C$11)+$C$8, ($C$28-$C$8)*(F32/$C$29)^(1/$C$11)+$C$8)</f>
        <v>34.73833240480419</v>
      </c>
      <c r="H32" s="72">
        <f t="shared" ref="H32:H95" si="2">A32-$C$6/2</f>
        <v>-21000</v>
      </c>
      <c r="I32" s="72">
        <f t="shared" ref="I32:I95" si="3">A32+$C$6/2</f>
        <v>-15000</v>
      </c>
      <c r="O32" s="3" t="s">
        <v>67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295562.24395722599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22.16601562561857</v>
      </c>
      <c r="G33" s="76">
        <f t="shared" si="1"/>
        <v>34.645058787933323</v>
      </c>
      <c r="H33" s="77">
        <f t="shared" si="2"/>
        <v>-11000</v>
      </c>
      <c r="I33" s="77">
        <f t="shared" si="3"/>
        <v>-5000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230184.10704022922</v>
      </c>
      <c r="F34" s="75">
        <f t="shared" si="5"/>
        <v>22.158635402857517</v>
      </c>
      <c r="G34" s="76">
        <f t="shared" si="1"/>
        <v>34.616228120943035</v>
      </c>
      <c r="H34" s="77">
        <f t="shared" si="2"/>
        <v>-10000</v>
      </c>
      <c r="I34" s="77">
        <f t="shared" si="3"/>
        <v>-4000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179267.56281352259</v>
      </c>
      <c r="F35" s="75">
        <f t="shared" si="5"/>
        <v>22.149159009251498</v>
      </c>
      <c r="G35" s="76">
        <f t="shared" si="1"/>
        <v>34.579229927260485</v>
      </c>
      <c r="H35" s="77">
        <f t="shared" si="2"/>
        <v>-9000</v>
      </c>
      <c r="I35" s="77">
        <f t="shared" si="3"/>
        <v>-3000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139613.71829847366</v>
      </c>
      <c r="F36" s="75">
        <f t="shared" si="5"/>
        <v>22.136991079002843</v>
      </c>
      <c r="G36" s="76">
        <f t="shared" si="1"/>
        <v>34.531758112194836</v>
      </c>
      <c r="H36" s="77">
        <f t="shared" si="2"/>
        <v>-8000</v>
      </c>
      <c r="I36" s="77">
        <f t="shared" si="3"/>
        <v>-2000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108731.27313836181</v>
      </c>
      <c r="F37" s="75">
        <f t="shared" si="5"/>
        <v>22.121367147295082</v>
      </c>
      <c r="G37" s="76">
        <f t="shared" si="1"/>
        <v>34.470860464361429</v>
      </c>
      <c r="H37" s="77">
        <f t="shared" si="2"/>
        <v>-7000</v>
      </c>
      <c r="I37" s="77">
        <f t="shared" si="3"/>
        <v>-1000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84680.000664506995</v>
      </c>
      <c r="F38" s="75">
        <f t="shared" si="5"/>
        <v>22.101305621873728</v>
      </c>
      <c r="G38" s="76">
        <f t="shared" si="1"/>
        <v>34.392760888604876</v>
      </c>
      <c r="H38" s="77">
        <f t="shared" si="2"/>
        <v>-6000</v>
      </c>
      <c r="I38" s="77">
        <f t="shared" si="3"/>
        <v>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65948.850828005132</v>
      </c>
      <c r="F39" s="75">
        <f t="shared" si="5"/>
        <v>22.075546113335175</v>
      </c>
      <c r="G39" s="76">
        <f t="shared" si="1"/>
        <v>34.292634865803144</v>
      </c>
      <c r="H39" s="77">
        <f t="shared" si="2"/>
        <v>-5000</v>
      </c>
      <c r="I39" s="77">
        <f t="shared" si="3"/>
        <v>1000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51361.016667509655</v>
      </c>
      <c r="F40" s="75">
        <f t="shared" si="5"/>
        <v>22.042470249650293</v>
      </c>
      <c r="G40" s="76">
        <f t="shared" si="1"/>
        <v>34.164327254375721</v>
      </c>
      <c r="H40" s="77">
        <f t="shared" si="2"/>
        <v>-4000</v>
      </c>
      <c r="I40" s="77">
        <f t="shared" si="3"/>
        <v>2000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40000</v>
      </c>
      <c r="F41" s="75">
        <f t="shared" si="5"/>
        <v>22</v>
      </c>
      <c r="G41" s="76">
        <f t="shared" si="1"/>
        <v>34</v>
      </c>
      <c r="H41" s="77">
        <f t="shared" si="2"/>
        <v>-3000</v>
      </c>
      <c r="I41" s="77">
        <f t="shared" si="3"/>
        <v>3000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31152.031322856194</v>
      </c>
      <c r="F42" s="75">
        <f t="shared" si="5"/>
        <v>21.945467119995953</v>
      </c>
      <c r="G42" s="76">
        <f t="shared" si="1"/>
        <v>33.78969631823945</v>
      </c>
      <c r="H42" s="77">
        <f t="shared" si="2"/>
        <v>-2000</v>
      </c>
      <c r="I42" s="77">
        <f t="shared" si="3"/>
        <v>4000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24261.226388505336</v>
      </c>
      <c r="F43" s="75">
        <f t="shared" si="5"/>
        <v>21.875445516025575</v>
      </c>
      <c r="G43" s="76">
        <f t="shared" si="1"/>
        <v>33.520808237763028</v>
      </c>
      <c r="H43" s="77">
        <f t="shared" si="2"/>
        <v>-1000</v>
      </c>
      <c r="I43" s="77">
        <f t="shared" si="3"/>
        <v>5000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18894.662109640587</v>
      </c>
      <c r="F44" s="75">
        <f t="shared" si="5"/>
        <v>21.785535996810367</v>
      </c>
      <c r="G44" s="76">
        <f t="shared" si="1"/>
        <v>33.177437424153844</v>
      </c>
      <c r="H44" s="77">
        <f t="shared" si="2"/>
        <v>0</v>
      </c>
      <c r="I44" s="77">
        <f t="shared" si="3"/>
        <v>6000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14715.177646857694</v>
      </c>
      <c r="F45" s="75">
        <f t="shared" si="5"/>
        <v>21.670089888935863</v>
      </c>
      <c r="G45" s="76">
        <f t="shared" si="1"/>
        <v>32.739647337470068</v>
      </c>
      <c r="H45" s="77">
        <f t="shared" si="2"/>
        <v>1000</v>
      </c>
      <c r="I45" s="77">
        <f t="shared" si="3"/>
        <v>7000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11460.191874407603</v>
      </c>
      <c r="F46" s="75">
        <f t="shared" si="5"/>
        <v>21.521854152167325</v>
      </c>
      <c r="G46" s="76">
        <f t="shared" si="1"/>
        <v>32.182622047284696</v>
      </c>
      <c r="H46" s="77">
        <f t="shared" si="2"/>
        <v>2000</v>
      </c>
      <c r="I46" s="77">
        <f t="shared" si="3"/>
        <v>8000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8925.2064059371933</v>
      </c>
      <c r="F47" s="75">
        <f t="shared" si="5"/>
        <v>21.331515698495092</v>
      </c>
      <c r="G47" s="76">
        <f t="shared" si="1"/>
        <v>31.475780113186211</v>
      </c>
      <c r="H47" s="77">
        <f t="shared" si="2"/>
        <v>3000</v>
      </c>
      <c r="I47" s="77">
        <f t="shared" si="3"/>
        <v>9000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6950.9577380178052</v>
      </c>
      <c r="F48" s="75">
        <f t="shared" si="5"/>
        <v>21.0871162862069</v>
      </c>
      <c r="G48" s="76">
        <f t="shared" si="1"/>
        <v>30.581951656983083</v>
      </c>
      <c r="H48" s="77">
        <f t="shared" si="2"/>
        <v>4000</v>
      </c>
      <c r="I48" s="77">
        <f t="shared" si="3"/>
        <v>10000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5413.4113294645085</v>
      </c>
      <c r="F49" s="75">
        <f t="shared" si="5"/>
        <v>20.773301229005316</v>
      </c>
      <c r="G49" s="76">
        <f t="shared" si="1"/>
        <v>29.456830238367051</v>
      </c>
      <c r="H49" s="77">
        <f t="shared" si="2"/>
        <v>5000</v>
      </c>
      <c r="I49" s="77">
        <f t="shared" si="3"/>
        <v>11000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5085.4293172814241</v>
      </c>
      <c r="F50" s="75">
        <f t="shared" si="5"/>
        <v>20.40730839059438</v>
      </c>
      <c r="G50" s="76">
        <f t="shared" si="1"/>
        <v>28.176466804103228</v>
      </c>
      <c r="H50" s="77">
        <f t="shared" si="2"/>
        <v>6000</v>
      </c>
      <c r="I50" s="77">
        <f t="shared" si="3"/>
        <v>12000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4777.318730668786</v>
      </c>
      <c r="F51" s="75">
        <f t="shared" si="5"/>
        <v>20.017711042102317</v>
      </c>
      <c r="G51" s="76">
        <f t="shared" si="1"/>
        <v>26.850863368607396</v>
      </c>
      <c r="H51" s="77">
        <f t="shared" si="2"/>
        <v>7000</v>
      </c>
      <c r="I51" s="77">
        <f t="shared" si="3"/>
        <v>13000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4487.8756208137502</v>
      </c>
      <c r="F52" s="75">
        <f t="shared" si="5"/>
        <v>19.602986823423429</v>
      </c>
      <c r="G52" s="76">
        <f t="shared" si="1"/>
        <v>25.481666942314064</v>
      </c>
      <c r="H52" s="77">
        <f t="shared" si="2"/>
        <v>8000</v>
      </c>
      <c r="I52" s="77">
        <f t="shared" si="3"/>
        <v>14000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4215.9689824745737</v>
      </c>
      <c r="F53" s="75">
        <f t="shared" si="5"/>
        <v>19.161515190660708</v>
      </c>
      <c r="G53" s="76">
        <f t="shared" si="1"/>
        <v>24.071149738128849</v>
      </c>
      <c r="H53" s="77">
        <f t="shared" si="2"/>
        <v>9000</v>
      </c>
      <c r="I53" s="77">
        <f t="shared" si="3"/>
        <v>15000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3960.5363345530527</v>
      </c>
      <c r="F54" s="75">
        <f t="shared" si="5"/>
        <v>18.691571083815376</v>
      </c>
      <c r="G54" s="76">
        <f t="shared" si="1"/>
        <v>22.622298663741738</v>
      </c>
      <c r="H54" s="77">
        <f t="shared" si="2"/>
        <v>10000</v>
      </c>
      <c r="I54" s="77">
        <f t="shared" si="3"/>
        <v>16000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3720.5795684265404</v>
      </c>
      <c r="F55" s="75">
        <f t="shared" si="5"/>
        <v>18.191318186077417</v>
      </c>
      <c r="G55" s="76">
        <f t="shared" si="1"/>
        <v>21.138912472192953</v>
      </c>
      <c r="H55" s="77">
        <f t="shared" si="2"/>
        <v>11000</v>
      </c>
      <c r="I55" s="77">
        <f t="shared" si="3"/>
        <v>17000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3495.1610478168159</v>
      </c>
      <c r="F56" s="75">
        <f t="shared" si="5"/>
        <v>17.658801748377755</v>
      </c>
      <c r="G56" s="76">
        <f t="shared" si="1"/>
        <v>19.625706155864979</v>
      </c>
      <c r="H56" s="77">
        <f t="shared" si="2"/>
        <v>12000</v>
      </c>
      <c r="I56" s="77">
        <f t="shared" si="3"/>
        <v>18000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3283.3999449559524</v>
      </c>
      <c r="F57" s="75">
        <f t="shared" si="5"/>
        <v>17.091940951163789</v>
      </c>
      <c r="G57" s="76">
        <f t="shared" si="1"/>
        <v>18.08842170443776</v>
      </c>
      <c r="H57" s="77">
        <f t="shared" si="2"/>
        <v>13000</v>
      </c>
      <c r="I57" s="77">
        <f t="shared" si="3"/>
        <v>19000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3084.4687987326688</v>
      </c>
      <c r="F58" s="75">
        <f t="shared" si="5"/>
        <v>16.488520773551762</v>
      </c>
      <c r="G58" s="76">
        <f t="shared" si="1"/>
        <v>16.533943695611963</v>
      </c>
      <c r="H58" s="77">
        <f t="shared" si="2"/>
        <v>14000</v>
      </c>
      <c r="I58" s="77">
        <f t="shared" si="3"/>
        <v>20000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2897.5902813700591</v>
      </c>
      <c r="F59" s="75">
        <f t="shared" si="5"/>
        <v>15.846183338084527</v>
      </c>
      <c r="G59" s="76">
        <f t="shared" si="1"/>
        <v>14.970417278963208</v>
      </c>
      <c r="H59" s="77">
        <f t="shared" si="2"/>
        <v>15000</v>
      </c>
      <c r="I59" s="77">
        <f t="shared" si="3"/>
        <v>21000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2722.0341610004079</v>
      </c>
      <c r="F60" s="75">
        <f t="shared" si="5"/>
        <v>15.16241869727415</v>
      </c>
      <c r="G60" s="76">
        <f t="shared" si="1"/>
        <v>13.407364849782081</v>
      </c>
      <c r="H60" s="77">
        <f t="shared" si="2"/>
        <v>16000</v>
      </c>
      <c r="I60" s="77">
        <f t="shared" si="3"/>
        <v>22000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2557.114448268303</v>
      </c>
      <c r="F61" s="75">
        <f t="shared" si="5"/>
        <v>14.434555025927541</v>
      </c>
      <c r="G61" s="76">
        <f t="shared" si="1"/>
        <v>11.855795949728705</v>
      </c>
      <c r="H61" s="77">
        <f t="shared" si="2"/>
        <v>17000</v>
      </c>
      <c r="I61" s="77">
        <f t="shared" si="3"/>
        <v>23000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2402.1867158123182</v>
      </c>
      <c r="F62" s="75">
        <f t="shared" si="5"/>
        <v>13.659748180931468</v>
      </c>
      <c r="G62" s="76">
        <f t="shared" si="1"/>
        <v>10.328302466752703</v>
      </c>
      <c r="H62" s="77">
        <f t="shared" si="2"/>
        <v>18000</v>
      </c>
      <c r="I62" s="77">
        <f t="shared" si="3"/>
        <v>24000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2256.6455801510942</v>
      </c>
      <c r="F63" s="75">
        <f t="shared" si="5"/>
        <v>12.834970587701516</v>
      </c>
      <c r="G63" s="76">
        <f t="shared" si="1"/>
        <v>8.8391277246339985</v>
      </c>
      <c r="H63" s="77">
        <f t="shared" si="2"/>
        <v>19000</v>
      </c>
      <c r="I63" s="77">
        <f t="shared" si="3"/>
        <v>25000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2119.9223361342324</v>
      </c>
      <c r="F64" s="75">
        <f t="shared" si="5"/>
        <v>11.956999409868629</v>
      </c>
      <c r="G64" s="76">
        <f t="shared" si="1"/>
        <v>7.4041930652714978</v>
      </c>
      <c r="H64" s="77">
        <f t="shared" si="2"/>
        <v>20000</v>
      </c>
      <c r="I64" s="77">
        <f t="shared" si="3"/>
        <v>26000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1991.4827347145581</v>
      </c>
      <c r="F65" s="75">
        <f t="shared" si="5"/>
        <v>11.022403955975928</v>
      </c>
      <c r="G65" s="76">
        <f t="shared" si="1"/>
        <v>6.0410582473846475</v>
      </c>
      <c r="H65" s="77">
        <f t="shared" si="2"/>
        <v>21000</v>
      </c>
      <c r="I65" s="77">
        <f t="shared" si="3"/>
        <v>27000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1870.8248953583598</v>
      </c>
      <c r="F66" s="75">
        <f t="shared" si="5"/>
        <v>10.027532273977329</v>
      </c>
      <c r="G66" s="76">
        <f t="shared" si="1"/>
        <v>4.7687810836664246</v>
      </c>
      <c r="H66" s="77">
        <f t="shared" si="2"/>
        <v>22000</v>
      </c>
      <c r="I66" s="77">
        <f t="shared" si="3"/>
        <v>28000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1757.477344936297</v>
      </c>
      <c r="F67" s="75">
        <f t="shared" si="5"/>
        <v>8.9684968811555326</v>
      </c>
      <c r="G67" s="76">
        <f t="shared" si="1"/>
        <v>3.607624840358139</v>
      </c>
      <c r="H67" s="77">
        <f t="shared" si="2"/>
        <v>23000</v>
      </c>
      <c r="I67" s="77">
        <f t="shared" si="3"/>
        <v>29000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1650.9971754319022</v>
      </c>
      <c r="F68" s="75">
        <f t="shared" si="5"/>
        <v>7.8411595736988291</v>
      </c>
      <c r="G68" s="76">
        <f t="shared" si="1"/>
        <v>2.5785344935897458</v>
      </c>
      <c r="H68" s="77">
        <f t="shared" si="2"/>
        <v>24000</v>
      </c>
      <c r="I68" s="77">
        <f t="shared" si="3"/>
        <v>30000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1550.9683132688806</v>
      </c>
      <c r="F69" s="75">
        <f t="shared" si="5"/>
        <v>6.6411152565797869</v>
      </c>
      <c r="G69" s="76">
        <f t="shared" si="1"/>
        <v>1.7022555495510394</v>
      </c>
      <c r="H69" s="77">
        <f t="shared" si="2"/>
        <v>25000</v>
      </c>
      <c r="I69" s="77">
        <f t="shared" si="3"/>
        <v>31000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1456.9998934945695</v>
      </c>
      <c r="F70" s="75">
        <f t="shared" si="5"/>
        <v>5.3636747305507022</v>
      </c>
      <c r="G70" s="76">
        <f t="shared" si="1"/>
        <v>0.99787995229104698</v>
      </c>
      <c r="H70" s="77">
        <f t="shared" si="2"/>
        <v>26000</v>
      </c>
      <c r="I70" s="77">
        <f t="shared" si="3"/>
        <v>32000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1368.7247324666416</v>
      </c>
      <c r="F71" s="75">
        <f t="shared" si="5"/>
        <v>4.0038463689956245</v>
      </c>
      <c r="G71" s="76">
        <f t="shared" si="1"/>
        <v>0.48041407993023511</v>
      </c>
      <c r="H71" s="77">
        <f t="shared" si="2"/>
        <v>27000</v>
      </c>
      <c r="I71" s="77">
        <f t="shared" si="3"/>
        <v>33000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1285.797893075043</v>
      </c>
      <c r="F72" s="75">
        <f t="shared" si="5"/>
        <v>2.5563166130408983</v>
      </c>
      <c r="G72" s="76">
        <f t="shared" si="1"/>
        <v>0.15647999410350261</v>
      </c>
      <c r="H72" s="77">
        <f t="shared" si="2"/>
        <v>28000</v>
      </c>
      <c r="I72" s="77">
        <f t="shared" si="3"/>
        <v>34000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1207.8953368927403</v>
      </c>
      <c r="F73" s="75">
        <f t="shared" si="5"/>
        <v>1.0154292087083649</v>
      </c>
      <c r="G73" s="76">
        <f t="shared" si="1"/>
        <v>1.5561316797945928E-2</v>
      </c>
      <c r="H73" s="77">
        <f t="shared" si="2"/>
        <v>29000</v>
      </c>
      <c r="I73" s="77">
        <f t="shared" si="3"/>
        <v>35000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1134.7126579885241</v>
      </c>
      <c r="F74" s="75">
        <f t="shared" si="5"/>
        <v>0</v>
      </c>
      <c r="G74" s="76">
        <f t="shared" si="1"/>
        <v>0</v>
      </c>
      <c r="H74" s="77">
        <f t="shared" si="2"/>
        <v>30000</v>
      </c>
      <c r="I74" s="77">
        <f t="shared" si="3"/>
        <v>36000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1065.9638934542197</v>
      </c>
      <c r="F75" s="75">
        <f t="shared" si="5"/>
        <v>0</v>
      </c>
      <c r="G75" s="76">
        <f t="shared" si="1"/>
        <v>0</v>
      </c>
      <c r="H75" s="77">
        <f t="shared" si="2"/>
        <v>31000</v>
      </c>
      <c r="I75" s="77">
        <f t="shared" si="3"/>
        <v>37000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1001.380405998406</v>
      </c>
      <c r="F76" s="75">
        <f t="shared" si="5"/>
        <v>0</v>
      </c>
      <c r="G76" s="76">
        <f t="shared" si="1"/>
        <v>0</v>
      </c>
      <c r="H76" s="77">
        <f t="shared" si="2"/>
        <v>32000</v>
      </c>
      <c r="I76" s="77">
        <f t="shared" si="3"/>
        <v>38000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940.70983424036456</v>
      </c>
      <c r="F77" s="75">
        <f t="shared" si="5"/>
        <v>0</v>
      </c>
      <c r="G77" s="76">
        <f t="shared" si="1"/>
        <v>0</v>
      </c>
      <c r="H77" s="77">
        <f t="shared" si="2"/>
        <v>33000</v>
      </c>
      <c r="I77" s="77">
        <f t="shared" si="3"/>
        <v>39000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883.71510660249794</v>
      </c>
      <c r="F78" s="75">
        <f t="shared" si="5"/>
        <v>0</v>
      </c>
      <c r="G78" s="76">
        <f t="shared" si="1"/>
        <v>0</v>
      </c>
      <c r="H78" s="77">
        <f t="shared" si="2"/>
        <v>34000</v>
      </c>
      <c r="I78" s="77">
        <f t="shared" si="3"/>
        <v>40000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830.17351494798982</v>
      </c>
      <c r="F79" s="75">
        <f t="shared" si="5"/>
        <v>0</v>
      </c>
      <c r="G79" s="76">
        <f t="shared" si="1"/>
        <v>0</v>
      </c>
      <c r="H79" s="77">
        <f t="shared" si="2"/>
        <v>35000</v>
      </c>
      <c r="I79" s="77">
        <f t="shared" si="3"/>
        <v>41000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779.87584434391988</v>
      </c>
      <c r="F80" s="75">
        <f t="shared" si="5"/>
        <v>0</v>
      </c>
      <c r="G80" s="76">
        <f t="shared" si="1"/>
        <v>0</v>
      </c>
      <c r="H80" s="77">
        <f t="shared" si="2"/>
        <v>36000</v>
      </c>
      <c r="I80" s="77">
        <f t="shared" si="3"/>
        <v>42000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732.62555554936739</v>
      </c>
      <c r="F81" s="75">
        <f t="shared" si="5"/>
        <v>0</v>
      </c>
      <c r="G81" s="76">
        <f t="shared" si="1"/>
        <v>0</v>
      </c>
      <c r="H81" s="77">
        <f t="shared" si="2"/>
        <v>37000</v>
      </c>
      <c r="I81" s="77">
        <f t="shared" si="3"/>
        <v>43000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688.23801703405547</v>
      </c>
      <c r="F82" s="75">
        <f t="shared" si="5"/>
        <v>0</v>
      </c>
      <c r="G82" s="76">
        <f t="shared" si="1"/>
        <v>0</v>
      </c>
      <c r="H82" s="77">
        <f t="shared" si="2"/>
        <v>38000</v>
      </c>
      <c r="I82" s="77">
        <f t="shared" si="3"/>
        <v>44000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646.53978352663512</v>
      </c>
      <c r="F83" s="75">
        <f t="shared" si="5"/>
        <v>0</v>
      </c>
      <c r="G83" s="76">
        <f t="shared" si="1"/>
        <v>0</v>
      </c>
      <c r="H83" s="77">
        <f t="shared" si="2"/>
        <v>39000</v>
      </c>
      <c r="I83" s="77">
        <f t="shared" si="3"/>
        <v>45000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607.36791827351783</v>
      </c>
      <c r="F84" s="75">
        <f t="shared" si="5"/>
        <v>0</v>
      </c>
      <c r="G84" s="76">
        <f t="shared" si="1"/>
        <v>0</v>
      </c>
      <c r="H84" s="77">
        <f t="shared" si="2"/>
        <v>40000</v>
      </c>
      <c r="I84" s="77">
        <f t="shared" si="3"/>
        <v>46000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570.56935635997024</v>
      </c>
      <c r="F85" s="75">
        <f t="shared" si="5"/>
        <v>0</v>
      </c>
      <c r="G85" s="76">
        <f t="shared" si="1"/>
        <v>0</v>
      </c>
      <c r="H85" s="77">
        <f t="shared" si="2"/>
        <v>41000</v>
      </c>
      <c r="I85" s="77">
        <f t="shared" si="3"/>
        <v>47000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536.00030660563323</v>
      </c>
      <c r="F86" s="75">
        <f t="shared" si="5"/>
        <v>0</v>
      </c>
      <c r="G86" s="76">
        <f t="shared" si="1"/>
        <v>0</v>
      </c>
      <c r="H86" s="77">
        <f t="shared" si="2"/>
        <v>42000</v>
      </c>
      <c r="I86" s="77">
        <f t="shared" si="3"/>
        <v>48000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503.52568969736006</v>
      </c>
      <c r="F87" s="75">
        <f t="shared" si="5"/>
        <v>0</v>
      </c>
      <c r="G87" s="76">
        <f t="shared" si="1"/>
        <v>0</v>
      </c>
      <c r="H87" s="77">
        <f t="shared" si="2"/>
        <v>43000</v>
      </c>
      <c r="I87" s="77">
        <f t="shared" si="3"/>
        <v>49000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473.01861036386481</v>
      </c>
      <c r="F88" s="75">
        <f t="shared" si="5"/>
        <v>0</v>
      </c>
      <c r="G88" s="76">
        <f t="shared" si="1"/>
        <v>0</v>
      </c>
      <c r="H88" s="77">
        <f t="shared" si="2"/>
        <v>44000</v>
      </c>
      <c r="I88" s="77">
        <f t="shared" si="3"/>
        <v>50000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444.35986152969235</v>
      </c>
      <c r="F89" s="75">
        <f t="shared" si="5"/>
        <v>0</v>
      </c>
      <c r="G89" s="76">
        <f t="shared" si="1"/>
        <v>0</v>
      </c>
      <c r="H89" s="77">
        <f t="shared" si="2"/>
        <v>45000</v>
      </c>
      <c r="I89" s="77">
        <f t="shared" si="3"/>
        <v>51000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417.43745851098026</v>
      </c>
      <c r="F90" s="75">
        <f t="shared" si="5"/>
        <v>0</v>
      </c>
      <c r="G90" s="76">
        <f t="shared" si="1"/>
        <v>0</v>
      </c>
      <c r="H90" s="77">
        <f t="shared" si="2"/>
        <v>46000</v>
      </c>
      <c r="I90" s="77">
        <f t="shared" si="3"/>
        <v>52000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392.14620143287317</v>
      </c>
      <c r="F91" s="75">
        <f t="shared" si="5"/>
        <v>0</v>
      </c>
      <c r="G91" s="76">
        <f t="shared" si="1"/>
        <v>0</v>
      </c>
      <c r="H91" s="77">
        <f t="shared" si="2"/>
        <v>47000</v>
      </c>
      <c r="I91" s="77">
        <f t="shared" si="3"/>
        <v>53000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368.38726415872566</v>
      </c>
      <c r="F92" s="75">
        <f t="shared" si="5"/>
        <v>0</v>
      </c>
      <c r="G92" s="76">
        <f t="shared" si="1"/>
        <v>0</v>
      </c>
      <c r="H92" s="77">
        <f t="shared" si="2"/>
        <v>48000</v>
      </c>
      <c r="I92" s="77">
        <f t="shared" si="3"/>
        <v>54000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346.06780812482543</v>
      </c>
      <c r="F93" s="75">
        <f t="shared" si="5"/>
        <v>0</v>
      </c>
      <c r="G93" s="76">
        <f t="shared" si="1"/>
        <v>0</v>
      </c>
      <c r="H93" s="77">
        <f t="shared" si="2"/>
        <v>49000</v>
      </c>
      <c r="I93" s="77">
        <f t="shared" si="3"/>
        <v>55000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325.10061957168853</v>
      </c>
      <c r="F94" s="75">
        <f t="shared" si="5"/>
        <v>0</v>
      </c>
      <c r="G94" s="76">
        <f t="shared" si="1"/>
        <v>0</v>
      </c>
      <c r="H94" s="77">
        <f t="shared" si="2"/>
        <v>50000</v>
      </c>
      <c r="I94" s="77">
        <f t="shared" si="3"/>
        <v>56000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305.40376875439853</v>
      </c>
      <c r="F95" s="75">
        <f t="shared" si="5"/>
        <v>0</v>
      </c>
      <c r="G95" s="76">
        <f t="shared" si="1"/>
        <v>0</v>
      </c>
      <c r="H95" s="77">
        <f t="shared" si="2"/>
        <v>51000</v>
      </c>
      <c r="I95" s="77">
        <f t="shared" si="3"/>
        <v>57000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286.90028980034799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52000</v>
      </c>
      <c r="I96" s="77">
        <f t="shared" ref="I96:I159" si="10">A96+$C$6/2</f>
        <v>58000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269.51787996341875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53000</v>
      </c>
      <c r="I97" s="77">
        <f t="shared" si="10"/>
        <v>59000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253.18861709942988</v>
      </c>
      <c r="F98" s="75">
        <f t="shared" si="11"/>
        <v>0</v>
      </c>
      <c r="G98" s="76">
        <f t="shared" si="8"/>
        <v>0</v>
      </c>
      <c r="H98" s="77">
        <f t="shared" si="9"/>
        <v>54000</v>
      </c>
      <c r="I98" s="77">
        <f t="shared" si="10"/>
        <v>60000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237.84869425888382</v>
      </c>
      <c r="F99" s="75">
        <f t="shared" si="11"/>
        <v>0</v>
      </c>
      <c r="G99" s="76">
        <f t="shared" si="8"/>
        <v>0</v>
      </c>
      <c r="H99" s="77">
        <f t="shared" si="9"/>
        <v>55000</v>
      </c>
      <c r="I99" s="77">
        <f t="shared" si="10"/>
        <v>61000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223.43817035992402</v>
      </c>
      <c r="F100" s="75">
        <f t="shared" si="11"/>
        <v>0</v>
      </c>
      <c r="G100" s="76">
        <f t="shared" si="8"/>
        <v>0</v>
      </c>
      <c r="H100" s="77">
        <f t="shared" si="9"/>
        <v>56000</v>
      </c>
      <c r="I100" s="77">
        <f t="shared" si="10"/>
        <v>62000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209.9007359672554</v>
      </c>
      <c r="F101" s="75">
        <f t="shared" si="11"/>
        <v>0</v>
      </c>
      <c r="G101" s="76">
        <f t="shared" si="8"/>
        <v>0</v>
      </c>
      <c r="H101" s="77">
        <f t="shared" si="9"/>
        <v>57000</v>
      </c>
      <c r="I101" s="77">
        <f t="shared" si="10"/>
        <v>63000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197.18349326180211</v>
      </c>
      <c r="F102" s="75">
        <f t="shared" si="11"/>
        <v>0</v>
      </c>
      <c r="G102" s="76">
        <f t="shared" si="8"/>
        <v>0</v>
      </c>
      <c r="H102" s="77">
        <f t="shared" si="9"/>
        <v>58000</v>
      </c>
      <c r="I102" s="77">
        <f t="shared" si="10"/>
        <v>64000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185.23674934132987</v>
      </c>
      <c r="F103" s="75">
        <f t="shared" si="11"/>
        <v>0</v>
      </c>
      <c r="G103" s="76">
        <f t="shared" si="8"/>
        <v>0</v>
      </c>
      <c r="H103" s="77">
        <f t="shared" si="9"/>
        <v>59000</v>
      </c>
      <c r="I103" s="77">
        <f t="shared" si="10"/>
        <v>65000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174.01382204435077</v>
      </c>
      <c r="F104" s="75">
        <f t="shared" si="11"/>
        <v>0</v>
      </c>
      <c r="G104" s="76">
        <f t="shared" si="8"/>
        <v>0</v>
      </c>
      <c r="H104" s="77">
        <f t="shared" si="9"/>
        <v>60000</v>
      </c>
      <c r="I104" s="77">
        <f t="shared" si="10"/>
        <v>66000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163.47085753856271</v>
      </c>
      <c r="F105" s="75">
        <f t="shared" si="11"/>
        <v>0</v>
      </c>
      <c r="G105" s="76">
        <f t="shared" si="8"/>
        <v>0</v>
      </c>
      <c r="H105" s="77">
        <f t="shared" si="9"/>
        <v>61000</v>
      </c>
      <c r="I105" s="77">
        <f t="shared" si="10"/>
        <v>67000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153.56665896104656</v>
      </c>
      <c r="F106" s="75">
        <f t="shared" si="11"/>
        <v>0</v>
      </c>
      <c r="G106" s="76">
        <f t="shared" si="8"/>
        <v>0</v>
      </c>
      <c r="H106" s="77">
        <f t="shared" si="9"/>
        <v>62000</v>
      </c>
      <c r="I106" s="77">
        <f t="shared" si="10"/>
        <v>68000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144.26252544062925</v>
      </c>
      <c r="F107" s="75">
        <f t="shared" si="11"/>
        <v>0</v>
      </c>
      <c r="G107" s="76">
        <f t="shared" si="8"/>
        <v>0</v>
      </c>
      <c r="H107" s="77">
        <f t="shared" si="9"/>
        <v>63000</v>
      </c>
      <c r="I107" s="77">
        <f t="shared" si="10"/>
        <v>69000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135.5221008733885</v>
      </c>
      <c r="F108" s="75">
        <f t="shared" si="11"/>
        <v>0</v>
      </c>
      <c r="G108" s="76">
        <f t="shared" si="8"/>
        <v>0</v>
      </c>
      <c r="H108" s="77">
        <f t="shared" si="9"/>
        <v>64000</v>
      </c>
      <c r="I108" s="77">
        <f t="shared" si="10"/>
        <v>70000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127.3112318603867</v>
      </c>
      <c r="F109" s="75">
        <f t="shared" si="11"/>
        <v>0</v>
      </c>
      <c r="G109" s="76">
        <f t="shared" si="8"/>
        <v>0</v>
      </c>
      <c r="H109" s="77">
        <f t="shared" si="9"/>
        <v>65000</v>
      </c>
      <c r="I109" s="77">
        <f t="shared" si="10"/>
        <v>71000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119.59783425252243</v>
      </c>
      <c r="F110" s="75">
        <f t="shared" si="11"/>
        <v>0</v>
      </c>
      <c r="G110" s="76">
        <f t="shared" si="8"/>
        <v>0</v>
      </c>
      <c r="H110" s="77">
        <f t="shared" si="9"/>
        <v>66000</v>
      </c>
      <c r="I110" s="77">
        <f t="shared" si="10"/>
        <v>72000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112.35176778102053</v>
      </c>
      <c r="F111" s="75">
        <f t="shared" si="11"/>
        <v>0</v>
      </c>
      <c r="G111" s="76">
        <f t="shared" si="8"/>
        <v>0</v>
      </c>
      <c r="H111" s="77">
        <f t="shared" si="9"/>
        <v>67000</v>
      </c>
      <c r="I111" s="77">
        <f t="shared" si="10"/>
        <v>73000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105.54471828367687</v>
      </c>
      <c r="F112" s="75">
        <f t="shared" si="11"/>
        <v>0</v>
      </c>
      <c r="G112" s="76">
        <f t="shared" si="8"/>
        <v>0</v>
      </c>
      <c r="H112" s="77">
        <f t="shared" si="9"/>
        <v>68000</v>
      </c>
      <c r="I112" s="77">
        <f t="shared" si="10"/>
        <v>74000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99.150087066654351</v>
      </c>
      <c r="F113" s="75">
        <f t="shared" si="11"/>
        <v>0</v>
      </c>
      <c r="G113" s="76">
        <f t="shared" si="8"/>
        <v>0</v>
      </c>
      <c r="H113" s="77">
        <f t="shared" si="9"/>
        <v>69000</v>
      </c>
      <c r="I113" s="77">
        <f t="shared" si="10"/>
        <v>75000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93.142886969508567</v>
      </c>
      <c r="F114" s="75">
        <f t="shared" si="11"/>
        <v>0</v>
      </c>
      <c r="G114" s="76">
        <f t="shared" si="8"/>
        <v>0</v>
      </c>
      <c r="H114" s="77">
        <f t="shared" si="9"/>
        <v>70000</v>
      </c>
      <c r="I114" s="77">
        <f t="shared" si="10"/>
        <v>76000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87.499644727315413</v>
      </c>
      <c r="F115" s="75">
        <f t="shared" si="11"/>
        <v>0</v>
      </c>
      <c r="G115" s="76">
        <f t="shared" si="8"/>
        <v>0</v>
      </c>
      <c r="H115" s="77">
        <f t="shared" si="9"/>
        <v>71000</v>
      </c>
      <c r="I115" s="77">
        <f t="shared" si="10"/>
        <v>77000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82.198309248378379</v>
      </c>
      <c r="F116" s="75">
        <f t="shared" si="11"/>
        <v>0</v>
      </c>
      <c r="G116" s="76">
        <f t="shared" si="8"/>
        <v>0</v>
      </c>
      <c r="H116" s="77">
        <f t="shared" si="9"/>
        <v>72000</v>
      </c>
      <c r="I116" s="77">
        <f t="shared" si="10"/>
        <v>78000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77.218165449108383</v>
      </c>
      <c r="F117" s="75">
        <f t="shared" si="11"/>
        <v>0</v>
      </c>
      <c r="G117" s="76">
        <f t="shared" si="8"/>
        <v>0</v>
      </c>
      <c r="H117" s="77">
        <f t="shared" si="9"/>
        <v>73000</v>
      </c>
      <c r="I117" s="77">
        <f t="shared" si="10"/>
        <v>79000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72.539753309384608</v>
      </c>
      <c r="F118" s="75">
        <f t="shared" si="11"/>
        <v>0</v>
      </c>
      <c r="G118" s="76">
        <f t="shared" si="8"/>
        <v>0</v>
      </c>
      <c r="H118" s="77">
        <f t="shared" si="9"/>
        <v>74000</v>
      </c>
      <c r="I118" s="77">
        <f t="shared" si="10"/>
        <v>80000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68.144791832102968</v>
      </c>
      <c r="F119" s="75">
        <f t="shared" si="11"/>
        <v>0</v>
      </c>
      <c r="G119" s="76">
        <f t="shared" si="8"/>
        <v>0</v>
      </c>
      <c r="H119" s="77">
        <f t="shared" si="9"/>
        <v>75000</v>
      </c>
      <c r="I119" s="77">
        <f t="shared" si="10"/>
        <v>81000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64.01610760978258</v>
      </c>
      <c r="F120" s="75">
        <f t="shared" si="11"/>
        <v>0</v>
      </c>
      <c r="G120" s="76">
        <f t="shared" si="8"/>
        <v>0</v>
      </c>
      <c r="H120" s="77">
        <f t="shared" si="9"/>
        <v>76000</v>
      </c>
      <c r="I120" s="77">
        <f t="shared" si="10"/>
        <v>82000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60.137567719102904</v>
      </c>
      <c r="F121" s="75">
        <f t="shared" si="11"/>
        <v>0</v>
      </c>
      <c r="G121" s="76">
        <f t="shared" si="8"/>
        <v>0</v>
      </c>
      <c r="H121" s="77">
        <f t="shared" si="9"/>
        <v>77000</v>
      </c>
      <c r="I121" s="77">
        <f t="shared" si="10"/>
        <v>83000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56.494016681155273</v>
      </c>
      <c r="F122" s="75">
        <f t="shared" si="11"/>
        <v>0</v>
      </c>
      <c r="G122" s="76">
        <f t="shared" si="8"/>
        <v>0</v>
      </c>
      <c r="H122" s="77">
        <f t="shared" si="9"/>
        <v>78000</v>
      </c>
      <c r="I122" s="77">
        <f t="shared" si="10"/>
        <v>84000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53.071217241079665</v>
      </c>
      <c r="F123" s="75">
        <f t="shared" si="11"/>
        <v>0</v>
      </c>
      <c r="G123" s="76">
        <f t="shared" si="8"/>
        <v>0</v>
      </c>
      <c r="H123" s="77">
        <f t="shared" si="9"/>
        <v>79000</v>
      </c>
      <c r="I123" s="77">
        <f t="shared" si="10"/>
        <v>85000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49.855794735681997</v>
      </c>
      <c r="F124" s="75">
        <f t="shared" si="11"/>
        <v>0</v>
      </c>
      <c r="G124" s="76">
        <f t="shared" si="8"/>
        <v>0</v>
      </c>
      <c r="H124" s="77">
        <f t="shared" si="9"/>
        <v>80000</v>
      </c>
      <c r="I124" s="77">
        <f t="shared" si="10"/>
        <v>86000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46.835184831646984</v>
      </c>
      <c r="F125" s="75">
        <f t="shared" si="11"/>
        <v>0</v>
      </c>
      <c r="G125" s="76">
        <f t="shared" si="8"/>
        <v>0</v>
      </c>
      <c r="H125" s="77">
        <f t="shared" si="9"/>
        <v>81000</v>
      </c>
      <c r="I125" s="77">
        <f t="shared" si="10"/>
        <v>87000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43.997584430132733</v>
      </c>
      <c r="F126" s="75">
        <f t="shared" si="11"/>
        <v>0</v>
      </c>
      <c r="G126" s="76">
        <f t="shared" si="8"/>
        <v>0</v>
      </c>
      <c r="H126" s="77">
        <f t="shared" si="9"/>
        <v>82000</v>
      </c>
      <c r="I126" s="77">
        <f t="shared" si="10"/>
        <v>88000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41.331905545905485</v>
      </c>
      <c r="F127" s="75">
        <f t="shared" si="11"/>
        <v>0</v>
      </c>
      <c r="G127" s="76">
        <f t="shared" si="8"/>
        <v>0</v>
      </c>
      <c r="H127" s="77">
        <f t="shared" si="9"/>
        <v>83000</v>
      </c>
      <c r="I127" s="77">
        <f t="shared" si="10"/>
        <v>89000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38.827731980796358</v>
      </c>
      <c r="F128" s="75">
        <f t="shared" si="11"/>
        <v>0</v>
      </c>
      <c r="G128" s="76">
        <f t="shared" si="8"/>
        <v>0</v>
      </c>
      <c r="H128" s="77">
        <f t="shared" si="9"/>
        <v>84000</v>
      </c>
      <c r="I128" s="77">
        <f t="shared" si="10"/>
        <v>90000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36.475278622180653</v>
      </c>
      <c r="F129" s="75">
        <f t="shared" si="11"/>
        <v>0</v>
      </c>
      <c r="G129" s="76">
        <f t="shared" si="8"/>
        <v>0</v>
      </c>
      <c r="H129" s="77">
        <f t="shared" si="9"/>
        <v>85000</v>
      </c>
      <c r="I129" s="77">
        <f t="shared" si="10"/>
        <v>91000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34.265353207437627</v>
      </c>
      <c r="F130" s="75">
        <f t="shared" si="11"/>
        <v>0</v>
      </c>
      <c r="G130" s="76">
        <f t="shared" si="8"/>
        <v>0</v>
      </c>
      <c r="H130" s="77">
        <f t="shared" si="9"/>
        <v>86000</v>
      </c>
      <c r="I130" s="77">
        <f t="shared" si="10"/>
        <v>92000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32.189320404984535</v>
      </c>
      <c r="F131" s="75">
        <f t="shared" si="11"/>
        <v>0</v>
      </c>
      <c r="G131" s="76">
        <f t="shared" si="8"/>
        <v>0</v>
      </c>
      <c r="H131" s="77">
        <f t="shared" si="9"/>
        <v>87000</v>
      </c>
      <c r="I131" s="77">
        <f t="shared" si="10"/>
        <v>93000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30.239068071530838</v>
      </c>
      <c r="F132" s="75">
        <f t="shared" si="11"/>
        <v>0</v>
      </c>
      <c r="G132" s="76">
        <f t="shared" si="8"/>
        <v>0</v>
      </c>
      <c r="H132" s="77">
        <f t="shared" si="9"/>
        <v>88000</v>
      </c>
      <c r="I132" s="77">
        <f t="shared" si="10"/>
        <v>94000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28.406975553701969</v>
      </c>
      <c r="F133" s="75">
        <f t="shared" si="11"/>
        <v>0</v>
      </c>
      <c r="G133" s="76">
        <f t="shared" si="8"/>
        <v>0</v>
      </c>
      <c r="H133" s="77">
        <f t="shared" si="9"/>
        <v>89000</v>
      </c>
      <c r="I133" s="77">
        <f t="shared" si="10"/>
        <v>95000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26.685883910170698</v>
      </c>
      <c r="F134" s="75">
        <f t="shared" si="11"/>
        <v>0</v>
      </c>
      <c r="G134" s="76">
        <f t="shared" si="8"/>
        <v>0</v>
      </c>
      <c r="H134" s="77">
        <f t="shared" si="9"/>
        <v>90000</v>
      </c>
      <c r="I134" s="77">
        <f t="shared" si="10"/>
        <v>96000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25.069067937938307</v>
      </c>
      <c r="F135" s="75">
        <f t="shared" si="11"/>
        <v>0</v>
      </c>
      <c r="G135" s="76">
        <f t="shared" si="8"/>
        <v>0</v>
      </c>
      <c r="H135" s="77">
        <f t="shared" si="9"/>
        <v>91000</v>
      </c>
      <c r="I135" s="77">
        <f t="shared" si="10"/>
        <v>97000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23.550209893457733</v>
      </c>
      <c r="F136" s="75">
        <f t="shared" si="11"/>
        <v>0</v>
      </c>
      <c r="G136" s="76">
        <f t="shared" si="8"/>
        <v>0</v>
      </c>
      <c r="H136" s="77">
        <f t="shared" si="9"/>
        <v>92000</v>
      </c>
      <c r="I136" s="77">
        <f t="shared" si="10"/>
        <v>98000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22.123374805913343</v>
      </c>
      <c r="F137" s="75">
        <f t="shared" si="11"/>
        <v>0</v>
      </c>
      <c r="G137" s="76">
        <f t="shared" si="8"/>
        <v>0</v>
      </c>
      <c r="H137" s="77">
        <f t="shared" si="9"/>
        <v>93000</v>
      </c>
      <c r="I137" s="77">
        <f t="shared" si="10"/>
        <v>99000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20.782987286193542</v>
      </c>
      <c r="F138" s="75">
        <f t="shared" si="11"/>
        <v>0</v>
      </c>
      <c r="G138" s="76">
        <f t="shared" si="8"/>
        <v>0</v>
      </c>
      <c r="H138" s="77">
        <f t="shared" si="9"/>
        <v>94000</v>
      </c>
      <c r="I138" s="77">
        <f t="shared" si="10"/>
        <v>100000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19.523809740936603</v>
      </c>
      <c r="F139" s="75">
        <f t="shared" si="11"/>
        <v>0</v>
      </c>
      <c r="G139" s="76">
        <f t="shared" si="8"/>
        <v>0</v>
      </c>
      <c r="H139" s="77">
        <f t="shared" si="9"/>
        <v>95000</v>
      </c>
      <c r="I139" s="77">
        <f t="shared" si="10"/>
        <v>101000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18.340921906520826</v>
      </c>
      <c r="F140" s="75">
        <f t="shared" si="11"/>
        <v>0</v>
      </c>
      <c r="G140" s="76">
        <f t="shared" si="8"/>
        <v>0</v>
      </c>
      <c r="H140" s="77">
        <f t="shared" si="9"/>
        <v>96000</v>
      </c>
      <c r="I140" s="77">
        <f t="shared" si="10"/>
        <v>102000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17.229701623027502</v>
      </c>
      <c r="F141" s="75">
        <f t="shared" si="11"/>
        <v>0</v>
      </c>
      <c r="G141" s="76">
        <f t="shared" si="8"/>
        <v>0</v>
      </c>
      <c r="H141" s="77">
        <f t="shared" si="9"/>
        <v>97000</v>
      </c>
      <c r="I141" s="77">
        <f t="shared" si="10"/>
        <v>103000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16.185806773050583</v>
      </c>
      <c r="F142" s="75">
        <f t="shared" si="11"/>
        <v>0</v>
      </c>
      <c r="G142" s="76">
        <f t="shared" si="8"/>
        <v>0</v>
      </c>
      <c r="H142" s="77">
        <f t="shared" si="9"/>
        <v>98000</v>
      </c>
      <c r="I142" s="77">
        <f t="shared" si="10"/>
        <v>104000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15.205158314778549</v>
      </c>
      <c r="F143" s="75">
        <f t="shared" si="11"/>
        <v>0</v>
      </c>
      <c r="G143" s="76">
        <f t="shared" si="8"/>
        <v>0</v>
      </c>
      <c r="H143" s="77">
        <f t="shared" si="9"/>
        <v>99000</v>
      </c>
      <c r="I143" s="77">
        <f t="shared" si="10"/>
        <v>105000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14.283924343049904</v>
      </c>
      <c r="F144" s="75">
        <f t="shared" si="11"/>
        <v>0</v>
      </c>
      <c r="G144" s="76">
        <f t="shared" si="8"/>
        <v>0</v>
      </c>
      <c r="H144" s="77">
        <f t="shared" si="9"/>
        <v>100000</v>
      </c>
      <c r="I144" s="77">
        <f t="shared" si="10"/>
        <v>106000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13.418505116100476</v>
      </c>
      <c r="F145" s="75">
        <f t="shared" si="11"/>
        <v>0</v>
      </c>
      <c r="G145" s="76">
        <f t="shared" si="8"/>
        <v>0</v>
      </c>
      <c r="H145" s="77">
        <f t="shared" si="9"/>
        <v>101000</v>
      </c>
      <c r="I145" s="77">
        <f t="shared" si="10"/>
        <v>107000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12.605518989494243</v>
      </c>
      <c r="F146" s="75">
        <f t="shared" si="11"/>
        <v>0</v>
      </c>
      <c r="G146" s="76">
        <f t="shared" si="8"/>
        <v>0</v>
      </c>
      <c r="H146" s="77">
        <f t="shared" si="9"/>
        <v>102000</v>
      </c>
      <c r="I146" s="77">
        <f t="shared" si="10"/>
        <v>108000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11.841789202274215</v>
      </c>
      <c r="F147" s="75">
        <f t="shared" si="11"/>
        <v>0</v>
      </c>
      <c r="G147" s="76">
        <f t="shared" si="8"/>
        <v>0</v>
      </c>
      <c r="H147" s="77">
        <f t="shared" si="9"/>
        <v>103000</v>
      </c>
      <c r="I147" s="77">
        <f t="shared" si="10"/>
        <v>109000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11.124331463699967</v>
      </c>
      <c r="F148" s="75">
        <f t="shared" si="11"/>
        <v>0</v>
      </c>
      <c r="G148" s="76">
        <f t="shared" si="8"/>
        <v>0</v>
      </c>
      <c r="H148" s="77">
        <f t="shared" si="9"/>
        <v>104000</v>
      </c>
      <c r="I148" s="77">
        <f t="shared" si="10"/>
        <v>110000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10.450342292066702</v>
      </c>
      <c r="F149" s="75">
        <f t="shared" si="11"/>
        <v>0</v>
      </c>
      <c r="G149" s="76">
        <f t="shared" si="8"/>
        <v>0</v>
      </c>
      <c r="H149" s="77">
        <f t="shared" si="9"/>
        <v>105000</v>
      </c>
      <c r="I149" s="77">
        <f t="shared" si="10"/>
        <v>111000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9.8171880600395802</v>
      </c>
      <c r="F150" s="75">
        <f t="shared" si="11"/>
        <v>0</v>
      </c>
      <c r="G150" s="76">
        <f t="shared" si="8"/>
        <v>0</v>
      </c>
      <c r="H150" s="77">
        <f t="shared" si="9"/>
        <v>106000</v>
      </c>
      <c r="I150" s="77">
        <f t="shared" si="10"/>
        <v>112000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9.2223947036976668</v>
      </c>
      <c r="F151" s="75">
        <f t="shared" si="11"/>
        <v>0</v>
      </c>
      <c r="G151" s="76">
        <f t="shared" si="8"/>
        <v>0</v>
      </c>
      <c r="H151" s="77">
        <f t="shared" si="9"/>
        <v>107000</v>
      </c>
      <c r="I151" s="77">
        <f t="shared" si="10"/>
        <v>113000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8.6636380550754026</v>
      </c>
      <c r="F152" s="75">
        <f t="shared" si="11"/>
        <v>0</v>
      </c>
      <c r="G152" s="76">
        <f t="shared" si="8"/>
        <v>0</v>
      </c>
      <c r="H152" s="77">
        <f t="shared" si="9"/>
        <v>108000</v>
      </c>
      <c r="I152" s="77">
        <f t="shared" si="10"/>
        <v>114000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8.138734760425768</v>
      </c>
      <c r="F153" s="75">
        <f t="shared" si="11"/>
        <v>0</v>
      </c>
      <c r="G153" s="76">
        <f t="shared" si="8"/>
        <v>0</v>
      </c>
      <c r="H153" s="77">
        <f t="shared" si="9"/>
        <v>109000</v>
      </c>
      <c r="I153" s="77">
        <f t="shared" si="10"/>
        <v>115000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7.6456337487180708</v>
      </c>
      <c r="F154" s="75">
        <f t="shared" si="11"/>
        <v>0</v>
      </c>
      <c r="G154" s="76">
        <f t="shared" si="8"/>
        <v>0</v>
      </c>
      <c r="H154" s="77">
        <f t="shared" si="9"/>
        <v>110000</v>
      </c>
      <c r="I154" s="77">
        <f t="shared" si="10"/>
        <v>116000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7.1824082170333199</v>
      </c>
      <c r="F155" s="75">
        <f t="shared" si="11"/>
        <v>0</v>
      </c>
      <c r="G155" s="76">
        <f t="shared" si="8"/>
        <v>0</v>
      </c>
      <c r="H155" s="77">
        <f t="shared" si="9"/>
        <v>111000</v>
      </c>
      <c r="I155" s="77">
        <f t="shared" si="10"/>
        <v>117000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6.7472481015399461</v>
      </c>
      <c r="F156" s="75">
        <f t="shared" si="11"/>
        <v>0</v>
      </c>
      <c r="G156" s="76">
        <f t="shared" si="8"/>
        <v>0</v>
      </c>
      <c r="H156" s="77">
        <f t="shared" si="9"/>
        <v>112000</v>
      </c>
      <c r="I156" s="77">
        <f t="shared" si="10"/>
        <v>118000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6.3384530046300513</v>
      </c>
      <c r="F157" s="75">
        <f t="shared" si="11"/>
        <v>0</v>
      </c>
      <c r="G157" s="76">
        <f t="shared" si="8"/>
        <v>0</v>
      </c>
      <c r="H157" s="77">
        <f t="shared" si="9"/>
        <v>113000</v>
      </c>
      <c r="I157" s="77">
        <f t="shared" si="10"/>
        <v>119000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5.9544255505787946</v>
      </c>
      <c r="F158" s="75">
        <f t="shared" si="11"/>
        <v>0</v>
      </c>
      <c r="G158" s="76">
        <f t="shared" si="8"/>
        <v>0</v>
      </c>
      <c r="H158" s="77">
        <f t="shared" si="9"/>
        <v>114000</v>
      </c>
      <c r="I158" s="77">
        <f t="shared" si="10"/>
        <v>120000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5.5936651437640421</v>
      </c>
      <c r="F159" s="75">
        <f t="shared" si="11"/>
        <v>0</v>
      </c>
      <c r="G159" s="76">
        <f t="shared" si="8"/>
        <v>0</v>
      </c>
      <c r="H159" s="77">
        <f t="shared" si="9"/>
        <v>115000</v>
      </c>
      <c r="I159" s="77">
        <f t="shared" si="10"/>
        <v>121000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5.2547621050563604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116000</v>
      </c>
      <c r="I160" s="77">
        <f t="shared" ref="I160:I167" si="16">A160+$C$6/2</f>
        <v>122000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4.9363921634671826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117000</v>
      </c>
      <c r="I161" s="77">
        <f t="shared" si="16"/>
        <v>123000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4.6373112815311464</v>
      </c>
      <c r="F162" s="75">
        <f t="shared" si="17"/>
        <v>0</v>
      </c>
      <c r="G162" s="76">
        <f t="shared" si="14"/>
        <v>0</v>
      </c>
      <c r="H162" s="77">
        <f t="shared" si="15"/>
        <v>118000</v>
      </c>
      <c r="I162" s="77">
        <f t="shared" si="16"/>
        <v>124000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4.3563507942026582</v>
      </c>
      <c r="F163" s="75">
        <f t="shared" si="17"/>
        <v>0</v>
      </c>
      <c r="G163" s="76">
        <f t="shared" si="14"/>
        <v>0</v>
      </c>
      <c r="H163" s="77">
        <f t="shared" si="15"/>
        <v>119000</v>
      </c>
      <c r="I163" s="77">
        <f t="shared" si="16"/>
        <v>125000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4.0924128422718367</v>
      </c>
      <c r="F164" s="75">
        <f t="shared" si="17"/>
        <v>0</v>
      </c>
      <c r="G164" s="76">
        <f t="shared" si="14"/>
        <v>0</v>
      </c>
      <c r="H164" s="77">
        <f t="shared" si="15"/>
        <v>120000</v>
      </c>
      <c r="I164" s="77">
        <f t="shared" si="16"/>
        <v>126000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3.8444660824557881</v>
      </c>
      <c r="F165" s="75">
        <f t="shared" si="17"/>
        <v>0</v>
      </c>
      <c r="G165" s="76">
        <f t="shared" si="14"/>
        <v>0</v>
      </c>
      <c r="H165" s="77">
        <f t="shared" si="15"/>
        <v>121000</v>
      </c>
      <c r="I165" s="77">
        <f t="shared" si="16"/>
        <v>127000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3.6115416574023169</v>
      </c>
      <c r="F166" s="75">
        <f t="shared" si="17"/>
        <v>0</v>
      </c>
      <c r="G166" s="76">
        <f t="shared" si="14"/>
        <v>0</v>
      </c>
      <c r="H166" s="77">
        <f t="shared" si="15"/>
        <v>122000</v>
      </c>
      <c r="I166" s="77">
        <f t="shared" si="16"/>
        <v>128000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3.392729409858767</v>
      </c>
      <c r="F167" s="84">
        <f t="shared" si="17"/>
        <v>0</v>
      </c>
      <c r="G167" s="85">
        <f t="shared" si="14"/>
        <v>0</v>
      </c>
      <c r="H167" s="86">
        <f t="shared" si="15"/>
        <v>123000</v>
      </c>
      <c r="I167" s="86">
        <f t="shared" si="16"/>
        <v>129000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Overview</vt:lpstr>
      <vt:lpstr>29-5-1984</vt:lpstr>
      <vt:lpstr>17-5-1984</vt:lpstr>
      <vt:lpstr>19-4-1984</vt:lpstr>
      <vt:lpstr>28-4-1982</vt:lpstr>
      <vt:lpstr>15-7-1982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2012-12-19T10:52:00Z</dcterms:modified>
</cp:coreProperties>
</file>