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825" yWindow="-75" windowWidth="11070" windowHeight="11835" tabRatio="598"/>
  </bookViews>
  <sheets>
    <sheet name="Overview" sheetId="52" r:id="rId1"/>
    <sheet name="8-2012" sheetId="18" r:id="rId2"/>
    <sheet name="Sheet3" sheetId="3" r:id="rId3"/>
  </sheets>
  <calcPr calcId="145621" iterate="1"/>
</workbook>
</file>

<file path=xl/calcChain.xml><?xml version="1.0" encoding="utf-8"?>
<calcChain xmlns="http://schemas.openxmlformats.org/spreadsheetml/2006/main">
  <c r="D19" i="52" l="1"/>
  <c r="C22" i="18" l="1"/>
  <c r="C21" i="18"/>
  <c r="C20" i="18"/>
  <c r="C19" i="18"/>
  <c r="C18" i="18"/>
  <c r="C17" i="18"/>
  <c r="A42" i="18" l="1"/>
  <c r="I42" i="18" s="1"/>
  <c r="I41" i="18"/>
  <c r="H41" i="18"/>
  <c r="E41" i="18"/>
  <c r="A40" i="18"/>
  <c r="H40" i="18" s="1"/>
  <c r="C14" i="18"/>
  <c r="A39" i="18" l="1"/>
  <c r="H39" i="18" s="1"/>
  <c r="C25" i="18"/>
  <c r="F41" i="18" s="1"/>
  <c r="G41" i="18" s="1"/>
  <c r="A38" i="18"/>
  <c r="H38" i="18" s="1"/>
  <c r="E39" i="18"/>
  <c r="I40" i="18"/>
  <c r="I39" i="18"/>
  <c r="E40" i="18"/>
  <c r="H42" i="18"/>
  <c r="A43" i="18"/>
  <c r="A44" i="18" s="1"/>
  <c r="E42" i="18"/>
  <c r="A45" i="18" l="1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I44" i="18"/>
  <c r="E44" i="18"/>
  <c r="H44" i="18"/>
  <c r="E38" i="18"/>
  <c r="F38" i="18"/>
  <c r="G38" i="18" s="1"/>
  <c r="F40" i="18"/>
  <c r="G40" i="18" s="1"/>
  <c r="C29" i="18"/>
  <c r="C28" i="18" s="1"/>
  <c r="F39" i="18"/>
  <c r="G39" i="18" s="1"/>
  <c r="I38" i="18"/>
  <c r="A37" i="18"/>
  <c r="F37" i="18" s="1"/>
  <c r="G37" i="18" s="1"/>
  <c r="I43" i="18"/>
  <c r="E43" i="18"/>
  <c r="H43" i="18"/>
  <c r="C26" i="18" l="1"/>
  <c r="C27" i="18" s="1"/>
  <c r="F42" i="18" s="1"/>
  <c r="E37" i="18"/>
  <c r="A36" i="18"/>
  <c r="I37" i="18"/>
  <c r="H37" i="18"/>
  <c r="H36" i="18"/>
  <c r="E36" i="18"/>
  <c r="A35" i="18"/>
  <c r="I36" i="18"/>
  <c r="F36" i="18"/>
  <c r="G36" i="18" s="1"/>
  <c r="F43" i="18"/>
  <c r="G43" i="18" s="1"/>
  <c r="G42" i="18"/>
  <c r="F44" i="18"/>
  <c r="G44" i="18" s="1"/>
  <c r="H45" i="18"/>
  <c r="F45" i="18"/>
  <c r="G45" i="18" s="1"/>
  <c r="I45" i="18"/>
  <c r="E45" i="18"/>
  <c r="H35" i="18" l="1"/>
  <c r="I35" i="18"/>
  <c r="E35" i="18"/>
  <c r="A34" i="18"/>
  <c r="F35" i="18"/>
  <c r="G35" i="18" s="1"/>
  <c r="H46" i="18"/>
  <c r="F46" i="18"/>
  <c r="G46" i="18" s="1"/>
  <c r="I46" i="18"/>
  <c r="E46" i="18"/>
  <c r="H34" i="18" l="1"/>
  <c r="E34" i="18"/>
  <c r="A33" i="18"/>
  <c r="I34" i="18"/>
  <c r="F34" i="18"/>
  <c r="G34" i="18" s="1"/>
  <c r="H47" i="18"/>
  <c r="F47" i="18"/>
  <c r="G47" i="18" s="1"/>
  <c r="I47" i="18"/>
  <c r="E47" i="18"/>
  <c r="H33" i="18" l="1"/>
  <c r="I33" i="18"/>
  <c r="E33" i="18"/>
  <c r="A32" i="18"/>
  <c r="F33" i="18"/>
  <c r="G33" i="18" s="1"/>
  <c r="H48" i="18"/>
  <c r="F48" i="18"/>
  <c r="G48" i="18" s="1"/>
  <c r="I48" i="18"/>
  <c r="E48" i="18"/>
  <c r="H32" i="18" l="1"/>
  <c r="E32" i="18"/>
  <c r="I32" i="18"/>
  <c r="F32" i="18"/>
  <c r="G32" i="18" s="1"/>
  <c r="H49" i="18"/>
  <c r="F49" i="18"/>
  <c r="G49" i="18" s="1"/>
  <c r="I49" i="18"/>
  <c r="E49" i="18"/>
  <c r="H50" i="18" l="1"/>
  <c r="F50" i="18"/>
  <c r="G50" i="18" s="1"/>
  <c r="I50" i="18"/>
  <c r="E50" i="18"/>
  <c r="H51" i="18" l="1"/>
  <c r="F51" i="18"/>
  <c r="G51" i="18" s="1"/>
  <c r="I51" i="18"/>
  <c r="E51" i="18"/>
  <c r="H52" i="18" l="1"/>
  <c r="F52" i="18"/>
  <c r="G52" i="18" s="1"/>
  <c r="I52" i="18"/>
  <c r="E52" i="18"/>
  <c r="H53" i="18" l="1"/>
  <c r="F53" i="18"/>
  <c r="G53" i="18" s="1"/>
  <c r="I53" i="18"/>
  <c r="E53" i="18"/>
  <c r="H54" i="18" l="1"/>
  <c r="I54" i="18"/>
  <c r="F54" i="18"/>
  <c r="G54" i="18" s="1"/>
  <c r="E54" i="18"/>
  <c r="H55" i="18" l="1"/>
  <c r="F55" i="18"/>
  <c r="G55" i="18" s="1"/>
  <c r="I55" i="18"/>
  <c r="E55" i="18"/>
  <c r="F57" i="18" l="1"/>
  <c r="H56" i="18"/>
  <c r="F56" i="18"/>
  <c r="G56" i="18" s="1"/>
  <c r="I56" i="18"/>
  <c r="E56" i="18"/>
  <c r="H57" i="18" l="1"/>
  <c r="I57" i="18"/>
  <c r="G57" i="18"/>
  <c r="E57" i="18"/>
  <c r="H58" i="18" l="1"/>
  <c r="F58" i="18"/>
  <c r="G58" i="18" s="1"/>
  <c r="I58" i="18"/>
  <c r="E58" i="18"/>
  <c r="H59" i="18" l="1"/>
  <c r="F59" i="18"/>
  <c r="G59" i="18" s="1"/>
  <c r="I59" i="18"/>
  <c r="E59" i="18"/>
  <c r="H60" i="18" l="1"/>
  <c r="F60" i="18"/>
  <c r="G60" i="18" s="1"/>
  <c r="I60" i="18"/>
  <c r="E60" i="18"/>
  <c r="H61" i="18" l="1"/>
  <c r="F61" i="18"/>
  <c r="G61" i="18" s="1"/>
  <c r="I61" i="18"/>
  <c r="E61" i="18"/>
  <c r="H62" i="18" l="1"/>
  <c r="F62" i="18"/>
  <c r="G62" i="18" s="1"/>
  <c r="I62" i="18"/>
  <c r="E62" i="18"/>
  <c r="H63" i="18" l="1"/>
  <c r="F63" i="18"/>
  <c r="G63" i="18" s="1"/>
  <c r="I63" i="18"/>
  <c r="E63" i="18"/>
  <c r="H64" i="18" l="1"/>
  <c r="F64" i="18"/>
  <c r="G64" i="18" s="1"/>
  <c r="I64" i="18"/>
  <c r="E64" i="18"/>
  <c r="H65" i="18" l="1"/>
  <c r="F65" i="18"/>
  <c r="G65" i="18" s="1"/>
  <c r="I65" i="18"/>
  <c r="E65" i="18"/>
  <c r="H66" i="18" l="1"/>
  <c r="F66" i="18"/>
  <c r="G66" i="18" s="1"/>
  <c r="I66" i="18"/>
  <c r="E66" i="18"/>
  <c r="H67" i="18" l="1"/>
  <c r="F67" i="18"/>
  <c r="G67" i="18" s="1"/>
  <c r="I67" i="18"/>
  <c r="E67" i="18"/>
  <c r="H68" i="18" l="1"/>
  <c r="F68" i="18"/>
  <c r="G68" i="18" s="1"/>
  <c r="I68" i="18"/>
  <c r="E68" i="18"/>
  <c r="H69" i="18" l="1"/>
  <c r="F69" i="18"/>
  <c r="G69" i="18" s="1"/>
  <c r="I69" i="18"/>
  <c r="E69" i="18"/>
  <c r="H70" i="18" l="1"/>
  <c r="F70" i="18"/>
  <c r="G70" i="18" s="1"/>
  <c r="I70" i="18"/>
  <c r="E70" i="18"/>
  <c r="H71" i="18" l="1"/>
  <c r="F71" i="18"/>
  <c r="G71" i="18" s="1"/>
  <c r="I71" i="18"/>
  <c r="E71" i="18"/>
  <c r="H72" i="18" l="1"/>
  <c r="F72" i="18"/>
  <c r="G72" i="18" s="1"/>
  <c r="I72" i="18"/>
  <c r="E72" i="18"/>
  <c r="H73" i="18" l="1"/>
  <c r="F73" i="18"/>
  <c r="G73" i="18" s="1"/>
  <c r="I73" i="18"/>
  <c r="E73" i="18"/>
  <c r="H74" i="18" l="1"/>
  <c r="F74" i="18"/>
  <c r="G74" i="18" s="1"/>
  <c r="I74" i="18"/>
  <c r="E74" i="18"/>
  <c r="H75" i="18" l="1"/>
  <c r="F75" i="18"/>
  <c r="G75" i="18" s="1"/>
  <c r="I75" i="18"/>
  <c r="E75" i="18"/>
  <c r="H76" i="18" l="1"/>
  <c r="F76" i="18"/>
  <c r="G76" i="18" s="1"/>
  <c r="I76" i="18"/>
  <c r="E76" i="18"/>
  <c r="H77" i="18" l="1"/>
  <c r="F77" i="18"/>
  <c r="G77" i="18" s="1"/>
  <c r="I77" i="18"/>
  <c r="E77" i="18"/>
  <c r="H78" i="18" l="1"/>
  <c r="F78" i="18"/>
  <c r="G78" i="18" s="1"/>
  <c r="I78" i="18"/>
  <c r="E78" i="18"/>
  <c r="H79" i="18" l="1"/>
  <c r="F79" i="18"/>
  <c r="G79" i="18" s="1"/>
  <c r="I79" i="18"/>
  <c r="E79" i="18"/>
  <c r="H80" i="18" l="1"/>
  <c r="F80" i="18"/>
  <c r="G80" i="18" s="1"/>
  <c r="I80" i="18"/>
  <c r="E80" i="18"/>
  <c r="H81" i="18" l="1"/>
  <c r="F81" i="18"/>
  <c r="G81" i="18" s="1"/>
  <c r="I81" i="18"/>
  <c r="E81" i="18"/>
  <c r="H82" i="18" l="1"/>
  <c r="F82" i="18"/>
  <c r="G82" i="18" s="1"/>
  <c r="I82" i="18"/>
  <c r="E82" i="18"/>
  <c r="H83" i="18" l="1"/>
  <c r="F83" i="18"/>
  <c r="G83" i="18" s="1"/>
  <c r="I83" i="18"/>
  <c r="E83" i="18"/>
  <c r="H84" i="18" l="1"/>
  <c r="F84" i="18"/>
  <c r="G84" i="18" s="1"/>
  <c r="I84" i="18"/>
  <c r="E84" i="18"/>
  <c r="H85" i="18" l="1"/>
  <c r="F85" i="18"/>
  <c r="G85" i="18" s="1"/>
  <c r="I85" i="18"/>
  <c r="E85" i="18"/>
  <c r="H86" i="18" l="1"/>
  <c r="F86" i="18"/>
  <c r="G86" i="18" s="1"/>
  <c r="I86" i="18"/>
  <c r="E86" i="18"/>
  <c r="H87" i="18" l="1"/>
  <c r="F87" i="18"/>
  <c r="G87" i="18" s="1"/>
  <c r="I87" i="18"/>
  <c r="E87" i="18"/>
  <c r="H88" i="18" l="1"/>
  <c r="F88" i="18"/>
  <c r="G88" i="18" s="1"/>
  <c r="I88" i="18"/>
  <c r="E88" i="18"/>
  <c r="H89" i="18" l="1"/>
  <c r="F89" i="18"/>
  <c r="G89" i="18" s="1"/>
  <c r="I89" i="18"/>
  <c r="E89" i="18"/>
  <c r="H90" i="18" l="1"/>
  <c r="F90" i="18"/>
  <c r="G90" i="18" s="1"/>
  <c r="I90" i="18"/>
  <c r="E90" i="18"/>
  <c r="H91" i="18" l="1"/>
  <c r="F91" i="18"/>
  <c r="G91" i="18" s="1"/>
  <c r="I91" i="18"/>
  <c r="E91" i="18"/>
  <c r="H92" i="18" l="1"/>
  <c r="F92" i="18"/>
  <c r="G92" i="18" s="1"/>
  <c r="I92" i="18"/>
  <c r="E92" i="18"/>
  <c r="H93" i="18" l="1"/>
  <c r="F93" i="18"/>
  <c r="G93" i="18" s="1"/>
  <c r="I93" i="18"/>
  <c r="E93" i="18"/>
  <c r="H94" i="18" l="1"/>
  <c r="F94" i="18"/>
  <c r="G94" i="18" s="1"/>
  <c r="I94" i="18"/>
  <c r="E94" i="18"/>
  <c r="H95" i="18" l="1"/>
  <c r="F95" i="18"/>
  <c r="G95" i="18" s="1"/>
  <c r="I95" i="18"/>
  <c r="E95" i="18"/>
  <c r="H96" i="18" l="1"/>
  <c r="F96" i="18"/>
  <c r="G96" i="18" s="1"/>
  <c r="I96" i="18"/>
  <c r="E96" i="18"/>
  <c r="H97" i="18" l="1"/>
  <c r="F97" i="18"/>
  <c r="G97" i="18" s="1"/>
  <c r="I97" i="18"/>
  <c r="E97" i="18"/>
  <c r="H98" i="18" l="1"/>
  <c r="F98" i="18"/>
  <c r="G98" i="18" s="1"/>
  <c r="I98" i="18"/>
  <c r="E98" i="18"/>
  <c r="H99" i="18" l="1"/>
  <c r="F99" i="18"/>
  <c r="G99" i="18" s="1"/>
  <c r="I99" i="18"/>
  <c r="E99" i="18"/>
  <c r="H100" i="18" l="1"/>
  <c r="F100" i="18"/>
  <c r="G100" i="18" s="1"/>
  <c r="I100" i="18"/>
  <c r="E100" i="18"/>
  <c r="H101" i="18" l="1"/>
  <c r="F101" i="18"/>
  <c r="G101" i="18" s="1"/>
  <c r="I101" i="18"/>
  <c r="E101" i="18"/>
  <c r="H102" i="18" l="1"/>
  <c r="F102" i="18"/>
  <c r="G102" i="18" s="1"/>
  <c r="I102" i="18"/>
  <c r="E102" i="18"/>
  <c r="H103" i="18" l="1"/>
  <c r="F103" i="18"/>
  <c r="G103" i="18" s="1"/>
  <c r="I103" i="18"/>
  <c r="E103" i="18"/>
  <c r="H104" i="18" l="1"/>
  <c r="F104" i="18"/>
  <c r="G104" i="18" s="1"/>
  <c r="I104" i="18"/>
  <c r="E104" i="18"/>
  <c r="H105" i="18" l="1"/>
  <c r="F105" i="18"/>
  <c r="G105" i="18" s="1"/>
  <c r="I105" i="18"/>
  <c r="E105" i="18"/>
  <c r="H106" i="18" l="1"/>
  <c r="F106" i="18"/>
  <c r="G106" i="18" s="1"/>
  <c r="I106" i="18"/>
  <c r="E106" i="18"/>
  <c r="H107" i="18" l="1"/>
  <c r="F107" i="18"/>
  <c r="G107" i="18" s="1"/>
  <c r="I107" i="18"/>
  <c r="E107" i="18"/>
  <c r="H108" i="18" l="1"/>
  <c r="F108" i="18"/>
  <c r="G108" i="18" s="1"/>
  <c r="I108" i="18"/>
  <c r="E108" i="18"/>
  <c r="H109" i="18" l="1"/>
  <c r="F109" i="18"/>
  <c r="G109" i="18" s="1"/>
  <c r="I109" i="18"/>
  <c r="E109" i="18"/>
  <c r="H110" i="18" l="1"/>
  <c r="F110" i="18"/>
  <c r="G110" i="18" s="1"/>
  <c r="I110" i="18"/>
  <c r="E110" i="18"/>
  <c r="I111" i="18" l="1"/>
  <c r="E111" i="18"/>
  <c r="H111" i="18"/>
  <c r="F111" i="18"/>
  <c r="G111" i="18" s="1"/>
  <c r="I112" i="18" l="1"/>
  <c r="E112" i="18"/>
  <c r="H112" i="18"/>
  <c r="F112" i="18"/>
  <c r="G112" i="18" s="1"/>
  <c r="I113" i="18" l="1"/>
  <c r="E113" i="18"/>
  <c r="H113" i="18"/>
  <c r="F113" i="18"/>
  <c r="G113" i="18" s="1"/>
  <c r="I114" i="18" l="1"/>
  <c r="E114" i="18"/>
  <c r="H114" i="18"/>
  <c r="F114" i="18"/>
  <c r="G114" i="18" s="1"/>
  <c r="I115" i="18" l="1"/>
  <c r="E115" i="18"/>
  <c r="H115" i="18"/>
  <c r="F115" i="18"/>
  <c r="G115" i="18" s="1"/>
  <c r="I116" i="18" l="1"/>
  <c r="E116" i="18"/>
  <c r="H116" i="18"/>
  <c r="F116" i="18"/>
  <c r="G116" i="18" s="1"/>
  <c r="I117" i="18" l="1"/>
  <c r="E117" i="18"/>
  <c r="H117" i="18"/>
  <c r="F117" i="18"/>
  <c r="G117" i="18" s="1"/>
  <c r="I118" i="18" l="1"/>
  <c r="E118" i="18"/>
  <c r="H118" i="18"/>
  <c r="F118" i="18"/>
  <c r="G118" i="18" s="1"/>
  <c r="I119" i="18" l="1"/>
  <c r="E119" i="18"/>
  <c r="H119" i="18"/>
  <c r="F119" i="18"/>
  <c r="G119" i="18" s="1"/>
  <c r="I120" i="18" l="1"/>
  <c r="E120" i="18"/>
  <c r="H120" i="18"/>
  <c r="F120" i="18"/>
  <c r="G120" i="18" s="1"/>
  <c r="I121" i="18" l="1"/>
  <c r="E121" i="18"/>
  <c r="H121" i="18"/>
  <c r="F121" i="18"/>
  <c r="G121" i="18" s="1"/>
  <c r="I122" i="18" l="1"/>
  <c r="E122" i="18"/>
  <c r="H122" i="18"/>
  <c r="F122" i="18"/>
  <c r="G122" i="18" s="1"/>
  <c r="I123" i="18" l="1"/>
  <c r="E123" i="18"/>
  <c r="H123" i="18"/>
  <c r="F123" i="18"/>
  <c r="G123" i="18" s="1"/>
  <c r="I124" i="18" l="1"/>
  <c r="E124" i="18"/>
  <c r="H124" i="18"/>
  <c r="F124" i="18"/>
  <c r="G124" i="18" s="1"/>
  <c r="I125" i="18" l="1"/>
  <c r="E125" i="18"/>
  <c r="H125" i="18"/>
  <c r="F125" i="18"/>
  <c r="G125" i="18" s="1"/>
  <c r="I126" i="18" l="1"/>
  <c r="E126" i="18"/>
  <c r="H126" i="18"/>
  <c r="F126" i="18"/>
  <c r="G126" i="18" s="1"/>
  <c r="I127" i="18" l="1"/>
  <c r="E127" i="18"/>
  <c r="H127" i="18"/>
  <c r="F127" i="18"/>
  <c r="G127" i="18" s="1"/>
  <c r="I128" i="18" l="1"/>
  <c r="E128" i="18"/>
  <c r="H128" i="18"/>
  <c r="F128" i="18"/>
  <c r="G128" i="18" s="1"/>
  <c r="I129" i="18" l="1"/>
  <c r="E129" i="18"/>
  <c r="H129" i="18"/>
  <c r="F129" i="18"/>
  <c r="G129" i="18" s="1"/>
  <c r="I130" i="18" l="1"/>
  <c r="E130" i="18"/>
  <c r="H130" i="18"/>
  <c r="F130" i="18"/>
  <c r="G130" i="18" s="1"/>
  <c r="I131" i="18" l="1"/>
  <c r="E131" i="18"/>
  <c r="H131" i="18"/>
  <c r="F131" i="18"/>
  <c r="G131" i="18" s="1"/>
  <c r="I132" i="18" l="1"/>
  <c r="E132" i="18"/>
  <c r="H132" i="18"/>
  <c r="F132" i="18"/>
  <c r="G132" i="18" s="1"/>
  <c r="I133" i="18" l="1"/>
  <c r="E133" i="18"/>
  <c r="H133" i="18"/>
  <c r="F133" i="18"/>
  <c r="G133" i="18" s="1"/>
  <c r="I134" i="18" l="1"/>
  <c r="E134" i="18"/>
  <c r="H134" i="18"/>
  <c r="F134" i="18"/>
  <c r="G134" i="18" s="1"/>
  <c r="I135" i="18" l="1"/>
  <c r="E135" i="18"/>
  <c r="H135" i="18"/>
  <c r="F135" i="18"/>
  <c r="G135" i="18" s="1"/>
  <c r="I136" i="18" l="1"/>
  <c r="E136" i="18"/>
  <c r="H136" i="18"/>
  <c r="F136" i="18"/>
  <c r="G136" i="18" s="1"/>
  <c r="I137" i="18" l="1"/>
  <c r="E137" i="18"/>
  <c r="H137" i="18"/>
  <c r="F137" i="18"/>
  <c r="G137" i="18" s="1"/>
  <c r="I138" i="18" l="1"/>
  <c r="E138" i="18"/>
  <c r="H138" i="18"/>
  <c r="F138" i="18"/>
  <c r="G138" i="18" s="1"/>
  <c r="I139" i="18" l="1"/>
  <c r="H139" i="18"/>
  <c r="E139" i="18"/>
  <c r="F139" i="18"/>
  <c r="G139" i="18" s="1"/>
  <c r="I140" i="18" l="1"/>
  <c r="E140" i="18"/>
  <c r="H140" i="18"/>
  <c r="F140" i="18"/>
  <c r="G140" i="18" s="1"/>
  <c r="I141" i="18" l="1"/>
  <c r="E141" i="18"/>
  <c r="H141" i="18"/>
  <c r="F141" i="18"/>
  <c r="G141" i="18" s="1"/>
  <c r="I142" i="18" l="1"/>
  <c r="E142" i="18"/>
  <c r="H142" i="18"/>
  <c r="F142" i="18"/>
  <c r="G142" i="18" s="1"/>
  <c r="I143" i="18" l="1"/>
  <c r="E143" i="18"/>
  <c r="H143" i="18"/>
  <c r="F143" i="18"/>
  <c r="G143" i="18" s="1"/>
  <c r="I144" i="18" l="1"/>
  <c r="E144" i="18"/>
  <c r="H144" i="18"/>
  <c r="F144" i="18"/>
  <c r="G144" i="18" s="1"/>
  <c r="I145" i="18" l="1"/>
  <c r="E145" i="18"/>
  <c r="H145" i="18"/>
  <c r="F145" i="18"/>
  <c r="G145" i="18" s="1"/>
  <c r="I146" i="18" l="1"/>
  <c r="E146" i="18"/>
  <c r="H146" i="18"/>
  <c r="F146" i="18"/>
  <c r="G146" i="18" s="1"/>
  <c r="I147" i="18" l="1"/>
  <c r="E147" i="18"/>
  <c r="H147" i="18"/>
  <c r="F147" i="18"/>
  <c r="G147" i="18" s="1"/>
  <c r="I148" i="18" l="1"/>
  <c r="E148" i="18"/>
  <c r="H148" i="18"/>
  <c r="F148" i="18"/>
  <c r="G148" i="18" s="1"/>
  <c r="I149" i="18" l="1"/>
  <c r="E149" i="18"/>
  <c r="H149" i="18"/>
  <c r="F149" i="18"/>
  <c r="G149" i="18" s="1"/>
  <c r="I150" i="18" l="1"/>
  <c r="E150" i="18"/>
  <c r="H150" i="18"/>
  <c r="F150" i="18"/>
  <c r="G150" i="18" s="1"/>
  <c r="I151" i="18" l="1"/>
  <c r="E151" i="18"/>
  <c r="H151" i="18"/>
  <c r="F151" i="18"/>
  <c r="G151" i="18" s="1"/>
  <c r="I152" i="18" l="1"/>
  <c r="E152" i="18"/>
  <c r="H152" i="18"/>
  <c r="F152" i="18"/>
  <c r="G152" i="18" s="1"/>
  <c r="I153" i="18" l="1"/>
  <c r="E153" i="18"/>
  <c r="H153" i="18"/>
  <c r="F153" i="18"/>
  <c r="G153" i="18" s="1"/>
  <c r="I154" i="18" l="1"/>
  <c r="E154" i="18"/>
  <c r="H154" i="18"/>
  <c r="F154" i="18"/>
  <c r="G154" i="18" s="1"/>
  <c r="I155" i="18" l="1"/>
  <c r="E155" i="18"/>
  <c r="H155" i="18"/>
  <c r="F155" i="18"/>
  <c r="G155" i="18" s="1"/>
  <c r="I156" i="18" l="1"/>
  <c r="E156" i="18"/>
  <c r="H156" i="18"/>
  <c r="F156" i="18"/>
  <c r="G156" i="18" s="1"/>
  <c r="I157" i="18" l="1"/>
  <c r="E157" i="18"/>
  <c r="H157" i="18"/>
  <c r="F157" i="18"/>
  <c r="G157" i="18" s="1"/>
  <c r="I158" i="18" l="1"/>
  <c r="E158" i="18"/>
  <c r="H158" i="18"/>
  <c r="F158" i="18"/>
  <c r="G158" i="18" s="1"/>
  <c r="I159" i="18" l="1"/>
  <c r="E159" i="18"/>
  <c r="H159" i="18"/>
  <c r="F159" i="18"/>
  <c r="G159" i="18" s="1"/>
  <c r="I160" i="18" l="1"/>
  <c r="E160" i="18"/>
  <c r="H160" i="18"/>
  <c r="F160" i="18"/>
  <c r="G160" i="18" s="1"/>
  <c r="I161" i="18" l="1"/>
  <c r="E161" i="18"/>
  <c r="H161" i="18"/>
  <c r="F161" i="18"/>
  <c r="G161" i="18" s="1"/>
  <c r="I162" i="18" l="1"/>
  <c r="E162" i="18"/>
  <c r="H162" i="18"/>
  <c r="F162" i="18"/>
  <c r="G162" i="18" s="1"/>
  <c r="I163" i="18" l="1"/>
  <c r="E163" i="18"/>
  <c r="H163" i="18"/>
  <c r="F163" i="18"/>
  <c r="G163" i="18" s="1"/>
  <c r="I164" i="18" l="1"/>
  <c r="E164" i="18"/>
  <c r="H164" i="18"/>
  <c r="F164" i="18"/>
  <c r="G164" i="18" s="1"/>
  <c r="I165" i="18" l="1"/>
  <c r="E165" i="18"/>
  <c r="H165" i="18"/>
  <c r="F165" i="18"/>
  <c r="G165" i="18" s="1"/>
  <c r="I166" i="18" l="1"/>
  <c r="E166" i="18"/>
  <c r="H166" i="18"/>
  <c r="F166" i="18"/>
  <c r="G166" i="18" s="1"/>
  <c r="I167" i="18" l="1"/>
  <c r="E167" i="18"/>
  <c r="H167" i="18"/>
  <c r="F167" i="18"/>
  <c r="G167" i="18" s="1"/>
</calcChain>
</file>

<file path=xl/sharedStrings.xml><?xml version="1.0" encoding="utf-8"?>
<sst xmlns="http://schemas.openxmlformats.org/spreadsheetml/2006/main" count="98" uniqueCount="67">
  <si>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</si>
  <si>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</si>
  <si>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</si>
  <si>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</si>
  <si>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</si>
  <si>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</si>
  <si>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</si>
  <si>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</si>
  <si>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</si>
  <si>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</si>
  <si>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</si>
  <si>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</si>
  <si>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</si>
  <si>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</si>
  <si>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</si>
  <si>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</si>
  <si>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</si>
  <si>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</si>
  <si>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</si>
  <si>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</si>
  <si>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</si>
  <si>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</si>
  <si>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</si>
  <si>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</si>
  <si>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</si>
  <si>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</si>
  <si>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</si>
  <si>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</si>
  <si>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</si>
  <si>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</si>
  <si>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</si>
  <si>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</si>
  <si>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</si>
  <si>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</si>
  <si>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</si>
  <si>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</si>
  <si>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</si>
  <si>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</si>
  <si>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beta</t>
  </si>
  <si>
    <t>beta1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</si>
  <si>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</si>
  <si>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</si>
  <si>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</si>
  <si>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</si>
  <si>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</si>
  <si>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</si>
  <si>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</si>
  <si>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</si>
  <si>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</si>
  <si>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</si>
  <si>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</si>
  <si>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</si>
  <si>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</si>
  <si>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Muar 8-2012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</si>
  <si>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</si>
  <si>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</si>
  <si>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</si>
  <si>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</si>
  <si>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</si>
  <si>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</si>
  <si>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</si>
  <si>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</si>
  <si>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</si>
  <si>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</si>
  <si>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</si>
  <si>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</si>
  <si>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Muar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</si>
</sst>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56">
    <xf numFmtId="0" fontId="0" fillId="0" borderId="0" xfId="0"/>
    <xf numFmtId="0" fontId="0" fillId="0" borderId="17" xfId="0" applyNumberFormat="1" applyBorder="1" applyProtection="1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17" xfId="0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17" fontId="0" fillId="3" borderId="41" xfId="0" applyNumberFormat="1" applyFill="1" applyBorder="1" applyAlignment="1">
      <alignment horizontal="center"/>
    </xf>
    <xf numFmtId="17" fontId="0" fillId="3" borderId="18" xfId="0" applyNumberFormat="1" applyFill="1" applyBorder="1" applyAlignment="1">
      <alignment horizontal="center"/>
    </xf>
    <xf numFmtId="17" fontId="0" fillId="3" borderId="19" xfId="0" applyNumberFormat="1" applyFill="1" applyBorder="1" applyAlignment="1">
      <alignment horizontal="center"/>
    </xf>
    <xf numFmtId="0" fontId="0" fillId="3" borderId="42" xfId="0" applyFill="1" applyBorder="1" applyAlignment="1">
      <alignment horizontal="center"/>
    </xf>
    <xf numFmtId="0" fontId="0" fillId="3" borderId="22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0" fillId="3" borderId="43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Muar 8-2012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'8-2012'!$F$5:$F$13</c:f>
              <c:numCache>
                <c:formatCode>General</c:formatCode>
                <c:ptCount val="9"/>
                <c:pt idx="0">
                  <c:v>810</c:v>
                </c:pt>
                <c:pt idx="1">
                  <c:v>5199.9999999999991</c:v>
                </c:pt>
                <c:pt idx="2">
                  <c:v>10370</c:v>
                </c:pt>
                <c:pt idx="3">
                  <c:v>15309.999999999998</c:v>
                </c:pt>
                <c:pt idx="4">
                  <c:v>20450</c:v>
                </c:pt>
                <c:pt idx="5">
                  <c:v>25380</c:v>
                </c:pt>
                <c:pt idx="6">
                  <c:v>30330</c:v>
                </c:pt>
                <c:pt idx="7">
                  <c:v>35330</c:v>
                </c:pt>
                <c:pt idx="8">
                  <c:v>40150</c:v>
                </c:pt>
              </c:numCache>
            </c:numRef>
          </c:xVal>
          <c:yVal>
            <c:numRef>
              <c:f>'8-2012'!$G$5:$G$13</c:f>
              <c:numCache>
                <c:formatCode>0.00</c:formatCode>
                <c:ptCount val="9"/>
                <c:pt idx="0">
                  <c:v>26.32</c:v>
                </c:pt>
                <c:pt idx="1">
                  <c:v>24.049999999999997</c:v>
                </c:pt>
                <c:pt idx="2">
                  <c:v>16.950000000000003</c:v>
                </c:pt>
                <c:pt idx="3">
                  <c:v>11.763636363636362</c:v>
                </c:pt>
                <c:pt idx="4">
                  <c:v>7.6181818181818191</c:v>
                </c:pt>
                <c:pt idx="5">
                  <c:v>4.336363636363636</c:v>
                </c:pt>
                <c:pt idx="6">
                  <c:v>2.2545454545454544</c:v>
                </c:pt>
                <c:pt idx="7">
                  <c:v>0.69090909090909092</c:v>
                </c:pt>
                <c:pt idx="8">
                  <c:v>9.9999999999999992E-2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'8-2012'!$H$5:$H$9</c:f>
              <c:numCache>
                <c:formatCode>General</c:formatCode>
                <c:ptCount val="5"/>
                <c:pt idx="0">
                  <c:v>820</c:v>
                </c:pt>
                <c:pt idx="1">
                  <c:v>5210</c:v>
                </c:pt>
                <c:pt idx="2">
                  <c:v>10309.999999999998</c:v>
                </c:pt>
                <c:pt idx="3">
                  <c:v>15270</c:v>
                </c:pt>
                <c:pt idx="4">
                  <c:v>20410</c:v>
                </c:pt>
              </c:numCache>
            </c:numRef>
          </c:xVal>
          <c:yVal>
            <c:numRef>
              <c:f>'8-2012'!$I$5:$I$9</c:f>
              <c:numCache>
                <c:formatCode>0.00</c:formatCode>
                <c:ptCount val="5"/>
                <c:pt idx="0">
                  <c:v>15.966666666666669</c:v>
                </c:pt>
                <c:pt idx="1">
                  <c:v>10.875</c:v>
                </c:pt>
                <c:pt idx="2">
                  <c:v>6.8249999999999993</c:v>
                </c:pt>
                <c:pt idx="3">
                  <c:v>3.9363636363636356</c:v>
                </c:pt>
                <c:pt idx="4">
                  <c:v>1.781818181818182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'8-2012'!$I$32:$I$167</c:f>
              <c:numCache>
                <c:formatCode>General</c:formatCode>
                <c:ptCount val="136"/>
                <c:pt idx="0">
                  <c:v>-12500</c:v>
                </c:pt>
                <c:pt idx="1">
                  <c:v>-2500</c:v>
                </c:pt>
                <c:pt idx="2">
                  <c:v>-1500</c:v>
                </c:pt>
                <c:pt idx="3">
                  <c:v>-500</c:v>
                </c:pt>
                <c:pt idx="4">
                  <c:v>500</c:v>
                </c:pt>
                <c:pt idx="5">
                  <c:v>1500</c:v>
                </c:pt>
                <c:pt idx="6">
                  <c:v>2500</c:v>
                </c:pt>
                <c:pt idx="7">
                  <c:v>3500</c:v>
                </c:pt>
                <c:pt idx="8">
                  <c:v>4500</c:v>
                </c:pt>
                <c:pt idx="9">
                  <c:v>5500</c:v>
                </c:pt>
                <c:pt idx="10">
                  <c:v>6500</c:v>
                </c:pt>
                <c:pt idx="11">
                  <c:v>7500</c:v>
                </c:pt>
                <c:pt idx="12">
                  <c:v>8500</c:v>
                </c:pt>
                <c:pt idx="13">
                  <c:v>9500</c:v>
                </c:pt>
                <c:pt idx="14">
                  <c:v>10500</c:v>
                </c:pt>
                <c:pt idx="15">
                  <c:v>11500</c:v>
                </c:pt>
                <c:pt idx="16">
                  <c:v>12500</c:v>
                </c:pt>
                <c:pt idx="17">
                  <c:v>13500</c:v>
                </c:pt>
                <c:pt idx="18">
                  <c:v>14500</c:v>
                </c:pt>
                <c:pt idx="19">
                  <c:v>15500</c:v>
                </c:pt>
                <c:pt idx="20">
                  <c:v>16500</c:v>
                </c:pt>
                <c:pt idx="21">
                  <c:v>17500</c:v>
                </c:pt>
                <c:pt idx="22">
                  <c:v>18500</c:v>
                </c:pt>
                <c:pt idx="23">
                  <c:v>19500</c:v>
                </c:pt>
                <c:pt idx="24">
                  <c:v>20500</c:v>
                </c:pt>
                <c:pt idx="25">
                  <c:v>21500</c:v>
                </c:pt>
                <c:pt idx="26">
                  <c:v>22500</c:v>
                </c:pt>
                <c:pt idx="27">
                  <c:v>23500</c:v>
                </c:pt>
                <c:pt idx="28">
                  <c:v>24500</c:v>
                </c:pt>
                <c:pt idx="29">
                  <c:v>25500</c:v>
                </c:pt>
                <c:pt idx="30">
                  <c:v>26500</c:v>
                </c:pt>
                <c:pt idx="31">
                  <c:v>27500</c:v>
                </c:pt>
                <c:pt idx="32">
                  <c:v>28500</c:v>
                </c:pt>
                <c:pt idx="33">
                  <c:v>29500</c:v>
                </c:pt>
                <c:pt idx="34">
                  <c:v>30500</c:v>
                </c:pt>
                <c:pt idx="35">
                  <c:v>31500</c:v>
                </c:pt>
                <c:pt idx="36">
                  <c:v>32500</c:v>
                </c:pt>
                <c:pt idx="37">
                  <c:v>33500</c:v>
                </c:pt>
                <c:pt idx="38">
                  <c:v>34500</c:v>
                </c:pt>
                <c:pt idx="39">
                  <c:v>35500</c:v>
                </c:pt>
                <c:pt idx="40">
                  <c:v>36500</c:v>
                </c:pt>
                <c:pt idx="41">
                  <c:v>37500</c:v>
                </c:pt>
                <c:pt idx="42">
                  <c:v>38500</c:v>
                </c:pt>
                <c:pt idx="43">
                  <c:v>39500</c:v>
                </c:pt>
                <c:pt idx="44">
                  <c:v>40500</c:v>
                </c:pt>
                <c:pt idx="45">
                  <c:v>41500</c:v>
                </c:pt>
                <c:pt idx="46">
                  <c:v>42500</c:v>
                </c:pt>
                <c:pt idx="47">
                  <c:v>43500</c:v>
                </c:pt>
                <c:pt idx="48">
                  <c:v>44500</c:v>
                </c:pt>
                <c:pt idx="49">
                  <c:v>45500</c:v>
                </c:pt>
                <c:pt idx="50">
                  <c:v>46500</c:v>
                </c:pt>
                <c:pt idx="51">
                  <c:v>47500</c:v>
                </c:pt>
                <c:pt idx="52">
                  <c:v>48500</c:v>
                </c:pt>
                <c:pt idx="53">
                  <c:v>49500</c:v>
                </c:pt>
                <c:pt idx="54">
                  <c:v>50500</c:v>
                </c:pt>
                <c:pt idx="55">
                  <c:v>51500</c:v>
                </c:pt>
                <c:pt idx="56">
                  <c:v>52500</c:v>
                </c:pt>
                <c:pt idx="57">
                  <c:v>53500</c:v>
                </c:pt>
                <c:pt idx="58">
                  <c:v>54500</c:v>
                </c:pt>
                <c:pt idx="59">
                  <c:v>55500</c:v>
                </c:pt>
                <c:pt idx="60">
                  <c:v>56500</c:v>
                </c:pt>
                <c:pt idx="61">
                  <c:v>57500</c:v>
                </c:pt>
                <c:pt idx="62">
                  <c:v>58500</c:v>
                </c:pt>
                <c:pt idx="63">
                  <c:v>59500</c:v>
                </c:pt>
                <c:pt idx="64">
                  <c:v>60500</c:v>
                </c:pt>
                <c:pt idx="65">
                  <c:v>61500</c:v>
                </c:pt>
                <c:pt idx="66">
                  <c:v>62500</c:v>
                </c:pt>
                <c:pt idx="67">
                  <c:v>63500</c:v>
                </c:pt>
                <c:pt idx="68">
                  <c:v>64500</c:v>
                </c:pt>
                <c:pt idx="69">
                  <c:v>65500</c:v>
                </c:pt>
                <c:pt idx="70">
                  <c:v>66500</c:v>
                </c:pt>
                <c:pt idx="71">
                  <c:v>67500</c:v>
                </c:pt>
                <c:pt idx="72">
                  <c:v>68500</c:v>
                </c:pt>
                <c:pt idx="73">
                  <c:v>69500</c:v>
                </c:pt>
                <c:pt idx="74">
                  <c:v>70500</c:v>
                </c:pt>
                <c:pt idx="75">
                  <c:v>71500</c:v>
                </c:pt>
                <c:pt idx="76">
                  <c:v>72500</c:v>
                </c:pt>
                <c:pt idx="77">
                  <c:v>73500</c:v>
                </c:pt>
                <c:pt idx="78">
                  <c:v>74500</c:v>
                </c:pt>
                <c:pt idx="79">
                  <c:v>75500</c:v>
                </c:pt>
                <c:pt idx="80">
                  <c:v>76500</c:v>
                </c:pt>
                <c:pt idx="81">
                  <c:v>77500</c:v>
                </c:pt>
                <c:pt idx="82">
                  <c:v>78500</c:v>
                </c:pt>
                <c:pt idx="83">
                  <c:v>79500</c:v>
                </c:pt>
                <c:pt idx="84">
                  <c:v>80500</c:v>
                </c:pt>
                <c:pt idx="85">
                  <c:v>81500</c:v>
                </c:pt>
                <c:pt idx="86">
                  <c:v>82500</c:v>
                </c:pt>
                <c:pt idx="87">
                  <c:v>83500</c:v>
                </c:pt>
                <c:pt idx="88">
                  <c:v>84500</c:v>
                </c:pt>
                <c:pt idx="89">
                  <c:v>85500</c:v>
                </c:pt>
                <c:pt idx="90">
                  <c:v>86500</c:v>
                </c:pt>
                <c:pt idx="91">
                  <c:v>87500</c:v>
                </c:pt>
                <c:pt idx="92">
                  <c:v>88500</c:v>
                </c:pt>
                <c:pt idx="93">
                  <c:v>89500</c:v>
                </c:pt>
                <c:pt idx="94">
                  <c:v>90500</c:v>
                </c:pt>
                <c:pt idx="95">
                  <c:v>91500</c:v>
                </c:pt>
                <c:pt idx="96">
                  <c:v>92500</c:v>
                </c:pt>
                <c:pt idx="97">
                  <c:v>93500</c:v>
                </c:pt>
                <c:pt idx="98">
                  <c:v>94500</c:v>
                </c:pt>
                <c:pt idx="99">
                  <c:v>95500</c:v>
                </c:pt>
                <c:pt idx="100">
                  <c:v>96500</c:v>
                </c:pt>
                <c:pt idx="101">
                  <c:v>97500</c:v>
                </c:pt>
                <c:pt idx="102">
                  <c:v>98500</c:v>
                </c:pt>
                <c:pt idx="103">
                  <c:v>99500</c:v>
                </c:pt>
                <c:pt idx="104">
                  <c:v>100500</c:v>
                </c:pt>
                <c:pt idx="105">
                  <c:v>101500</c:v>
                </c:pt>
                <c:pt idx="106">
                  <c:v>102500</c:v>
                </c:pt>
                <c:pt idx="107">
                  <c:v>103500</c:v>
                </c:pt>
                <c:pt idx="108">
                  <c:v>104500</c:v>
                </c:pt>
                <c:pt idx="109">
                  <c:v>105500</c:v>
                </c:pt>
                <c:pt idx="110">
                  <c:v>106500</c:v>
                </c:pt>
                <c:pt idx="111">
                  <c:v>107500</c:v>
                </c:pt>
                <c:pt idx="112">
                  <c:v>108500</c:v>
                </c:pt>
                <c:pt idx="113">
                  <c:v>109500</c:v>
                </c:pt>
                <c:pt idx="114">
                  <c:v>110500</c:v>
                </c:pt>
                <c:pt idx="115">
                  <c:v>111500</c:v>
                </c:pt>
                <c:pt idx="116">
                  <c:v>112500</c:v>
                </c:pt>
                <c:pt idx="117">
                  <c:v>113500</c:v>
                </c:pt>
                <c:pt idx="118">
                  <c:v>114500</c:v>
                </c:pt>
                <c:pt idx="119">
                  <c:v>115500</c:v>
                </c:pt>
                <c:pt idx="120">
                  <c:v>116500</c:v>
                </c:pt>
                <c:pt idx="121">
                  <c:v>117500</c:v>
                </c:pt>
                <c:pt idx="122">
                  <c:v>118500</c:v>
                </c:pt>
                <c:pt idx="123">
                  <c:v>119500</c:v>
                </c:pt>
                <c:pt idx="124">
                  <c:v>120500</c:v>
                </c:pt>
                <c:pt idx="125">
                  <c:v>121500</c:v>
                </c:pt>
                <c:pt idx="126">
                  <c:v>122500</c:v>
                </c:pt>
                <c:pt idx="127">
                  <c:v>123500</c:v>
                </c:pt>
                <c:pt idx="128">
                  <c:v>124500</c:v>
                </c:pt>
                <c:pt idx="129">
                  <c:v>125500</c:v>
                </c:pt>
                <c:pt idx="130">
                  <c:v>126500</c:v>
                </c:pt>
                <c:pt idx="131">
                  <c:v>127500</c:v>
                </c:pt>
                <c:pt idx="132">
                  <c:v>128500</c:v>
                </c:pt>
                <c:pt idx="133">
                  <c:v>129500</c:v>
                </c:pt>
                <c:pt idx="134">
                  <c:v>130500</c:v>
                </c:pt>
                <c:pt idx="135">
                  <c:v>131500</c:v>
                </c:pt>
              </c:numCache>
            </c:numRef>
          </c:xVal>
          <c:yVal>
            <c:numRef>
              <c:f>'8-2012'!$G$32:$G$167</c:f>
              <c:numCache>
                <c:formatCode>#,#00</c:formatCode>
                <c:ptCount val="136"/>
                <c:pt idx="0">
                  <c:v>28.449373123172236</c:v>
                </c:pt>
                <c:pt idx="1">
                  <c:v>27.545014206650496</c:v>
                </c:pt>
                <c:pt idx="2">
                  <c:v>27.326467437504064</c:v>
                </c:pt>
                <c:pt idx="3">
                  <c:v>27.064116573860929</c:v>
                </c:pt>
                <c:pt idx="4">
                  <c:v>26.749620973459429</c:v>
                </c:pt>
                <c:pt idx="5">
                  <c:v>26.37325495747751</c:v>
                </c:pt>
                <c:pt idx="6">
                  <c:v>25.923774546252975</c:v>
                </c:pt>
                <c:pt idx="7">
                  <c:v>25.38832255981762</c:v>
                </c:pt>
                <c:pt idx="8">
                  <c:v>24.752406500930142</c:v>
                </c:pt>
                <c:pt idx="9">
                  <c:v>24</c:v>
                </c:pt>
                <c:pt idx="10">
                  <c:v>23.113840440820596</c:v>
                </c:pt>
                <c:pt idx="11">
                  <c:v>22.076023269381562</c:v>
                </c:pt>
                <c:pt idx="12">
                  <c:v>20.869026807711347</c:v>
                </c:pt>
                <c:pt idx="13">
                  <c:v>19.478666030899561</c:v>
                </c:pt>
                <c:pt idx="14">
                  <c:v>18.051769136060805</c:v>
                </c:pt>
                <c:pt idx="15">
                  <c:v>16.693630269791708</c:v>
                </c:pt>
                <c:pt idx="16">
                  <c:v>15.403058796338691</c:v>
                </c:pt>
                <c:pt idx="17">
                  <c:v>14.178806134022194</c:v>
                </c:pt>
                <c:pt idx="18">
                  <c:v>13.01956618317562</c:v>
                </c:pt>
                <c:pt idx="19">
                  <c:v>11.923975893346821</c:v>
                </c:pt>
                <c:pt idx="20">
                  <c:v>10.890615978933324</c:v>
                </c:pt>
                <c:pt idx="21">
                  <c:v>9.9180117928720719</c:v>
                </c:pt>
                <c:pt idx="22">
                  <c:v>9.004634368473484</c:v>
                </c:pt>
                <c:pt idx="23">
                  <c:v>8.1489016399770495</c:v>
                </c:pt>
                <c:pt idx="24">
                  <c:v>7.3491798529164845</c:v>
                </c:pt>
                <c:pt idx="25">
                  <c:v>6.6037851759120541</c:v>
                </c:pt>
                <c:pt idx="26">
                  <c:v>5.9109855260626603</c:v>
                </c:pt>
                <c:pt idx="27">
                  <c:v>5.2690026206862894</c:v>
                </c:pt>
                <c:pt idx="28">
                  <c:v>4.6760142687589994</c:v>
                </c:pt>
                <c:pt idx="29">
                  <c:v>4.1301569160294695</c:v>
                </c:pt>
                <c:pt idx="30">
                  <c:v>3.6295284584386462</c:v>
                </c:pt>
                <c:pt idx="31">
                  <c:v>3.1721913391544185</c:v>
                </c:pt>
                <c:pt idx="32">
                  <c:v>2.7561759452398755</c:v>
                </c:pt>
                <c:pt idx="33">
                  <c:v>2.3794843207115433</c:v>
                </c:pt>
                <c:pt idx="34">
                  <c:v>2.040094213513068</c:v>
                </c:pt>
                <c:pt idx="35">
                  <c:v>1.7359634747301418</c:v>
                </c:pt>
                <c:pt idx="36">
                  <c:v>1.4650348292062854</c:v>
                </c:pt>
                <c:pt idx="37">
                  <c:v>1.2252410375871177</c:v>
                </c:pt>
                <c:pt idx="38">
                  <c:v>1.0145104707246517</c:v>
                </c:pt>
                <c:pt idx="39">
                  <c:v>0.83077311831390888</c:v>
                </c:pt>
                <c:pt idx="40">
                  <c:v>0.67196705461375583</c:v>
                </c:pt>
                <c:pt idx="41">
                  <c:v>0.53604538512328559</c:v>
                </c:pt>
                <c:pt idx="42">
                  <c:v>0.42098369914626044</c:v>
                </c:pt>
                <c:pt idx="43">
                  <c:v>0.32478805428033031</c:v>
                </c:pt>
                <c:pt idx="44">
                  <c:v>0.24550352001707323</c:v>
                </c:pt>
                <c:pt idx="45">
                  <c:v>0.18122330883457785</c:v>
                </c:pt>
                <c:pt idx="46">
                  <c:v>0.1300985244085322</c:v>
                </c:pt>
                <c:pt idx="47">
                  <c:v>9.0348557862215892E-2</c:v>
                </c:pt>
                <c:pt idx="48">
                  <c:v>6.0272164322440917E-2</c:v>
                </c:pt>
                <c:pt idx="49">
                  <c:v>3.8259253449283159E-2</c:v>
                </c:pt>
                <c:pt idx="50">
                  <c:v>2.2803429064588709E-2</c:v>
                </c:pt>
                <c:pt idx="51">
                  <c:v>1.2515314519713801E-2</c:v>
                </c:pt>
                <c:pt idx="52">
                  <c:v>6.1367020191669484E-3</c:v>
                </c:pt>
                <c:pt idx="53">
                  <c:v>2.5555657559501745E-3</c:v>
                </c:pt>
                <c:pt idx="54">
                  <c:v>8.2198041893109873E-4</c:v>
                </c:pt>
                <c:pt idx="55">
                  <c:v>1.6498840496472554E-4</c:v>
                </c:pt>
                <c:pt idx="56">
                  <c:v>1.0460911328036948E-5</c:v>
                </c:pt>
                <c:pt idx="57">
                  <c:v>2.7071589345438062E-17</c:v>
                </c:pt>
                <c:pt idx="58">
                  <c:v>1.0930717199665178E-5</c:v>
                </c:pt>
                <c:pt idx="59">
                  <c:v>1.7743442225988217E-4</c:v>
                </c:pt>
                <c:pt idx="60">
                  <c:v>9.1287663235654643E-4</c:v>
                </c:pt>
                <c:pt idx="61">
                  <c:v>2.9333849269229549E-3</c:v>
                </c:pt>
                <c:pt idx="62">
                  <c:v>7.2827347809738645E-3</c:v>
                </c:pt>
                <c:pt idx="63">
                  <c:v>1.5358603613367097E-2</c:v>
                </c:pt>
                <c:pt idx="64">
                  <c:v>2.8940255847696723E-2</c:v>
                </c:pt>
                <c:pt idx="65">
                  <c:v>5.0217724393619871E-2</c:v>
                </c:pt>
                <c:pt idx="66">
                  <c:v>8.1822556668670818E-2</c:v>
                </c:pt>
                <c:pt idx="67">
                  <c:v>0.12686019609887719</c:v>
                </c:pt>
                <c:pt idx="68">
                  <c:v>0.18894407296471258</c:v>
                </c:pt>
                <c:pt idx="69">
                  <c:v>0.27223148150128984</c:v>
                </c:pt>
                <c:pt idx="70">
                  <c:v>0.38146132332243199</c:v>
                </c:pt>
                <c:pt idx="71">
                  <c:v>0.5219938005218514</c:v>
                </c:pt>
                <c:pt idx="72">
                  <c:v>0.69985214521573302</c:v>
                </c:pt>
                <c:pt idx="73">
                  <c:v>0.92176647583420113</c:v>
                </c:pt>
                <c:pt idx="74">
                  <c:v>1.1952198741496627</c:v>
                </c:pt>
                <c:pt idx="75">
                  <c:v>1.5284967808526682</c:v>
                </c:pt>
                <c:pt idx="76">
                  <c:v>1.9307338114562451</c:v>
                </c:pt>
                <c:pt idx="77">
                  <c:v>2.4119730984331156</c:v>
                </c:pt>
                <c:pt idx="78">
                  <c:v>2.9832182697724314</c:v>
                </c:pt>
                <c:pt idx="79">
                  <c:v>3.656493178589769</c:v>
                </c:pt>
                <c:pt idx="80">
                  <c:v>4.444903503041723</c:v>
                </c:pt>
                <c:pt idx="81">
                  <c:v>5.3627013405920048</c:v>
                </c:pt>
                <c:pt idx="82">
                  <c:v>6.4253529256541606</c:v>
                </c:pt>
                <c:pt idx="83">
                  <c:v>7.6496096048065549</c:v>
                </c:pt>
                <c:pt idx="84">
                  <c:v>9.053582209141414</c:v>
                </c:pt>
                <c:pt idx="85">
                  <c:v>10.656818968883343</c:v>
                </c:pt>
                <c:pt idx="86">
                  <c:v>12.480387121196051</c:v>
                </c:pt>
                <c:pt idx="87">
                  <c:v>14.546958368103668</c:v>
                </c:pt>
                <c:pt idx="88">
                  <c:v>16.880898347685111</c:v>
                </c:pt>
                <c:pt idx="89">
                  <c:v>19.50836028817271</c:v>
                </c:pt>
                <c:pt idx="90">
                  <c:v>22.45738302130297</c:v>
                </c:pt>
                <c:pt idx="91">
                  <c:v>25.757993538239766</c:v>
                </c:pt>
                <c:pt idx="92">
                  <c:v>29.442314278626547</c:v>
                </c:pt>
                <c:pt idx="93">
                  <c:v>33.544675350835192</c:v>
                </c:pt>
                <c:pt idx="94">
                  <c:v>38.101731889274468</c:v>
                </c:pt>
                <c:pt idx="95">
                  <c:v>43.152586762709987</c:v>
                </c:pt>
                <c:pt idx="96">
                  <c:v>48.738918855942337</c:v>
                </c:pt>
                <c:pt idx="97">
                  <c:v>54.905117155904627</c:v>
                </c:pt>
                <c:pt idx="98">
                  <c:v>61.698420882278278</c:v>
                </c:pt>
                <c:pt idx="99">
                  <c:v>69.169065912107754</c:v>
                </c:pt>
                <c:pt idx="100">
                  <c:v>77.370437757630214</c:v>
                </c:pt>
                <c:pt idx="101">
                  <c:v>86.35923136663169</c:v>
                </c:pt>
                <c:pt idx="102">
                  <c:v>96.195618025130173</c:v>
                </c:pt>
                <c:pt idx="103">
                  <c:v>106.94341965304288</c:v>
                </c:pt>
                <c:pt idx="104">
                  <c:v>118.67029079479316</c:v>
                </c:pt>
                <c:pt idx="105">
                  <c:v>131.4479086184987</c:v>
                </c:pt>
                <c:pt idx="106">
                  <c:v>145.35217124953419</c:v>
                </c:pt>
                <c:pt idx="107">
                  <c:v>160.46340477685587</c:v>
                </c:pt>
                <c:pt idx="108">
                  <c:v>176.86657928352892</c:v>
                </c:pt>
                <c:pt idx="109">
                  <c:v>194.65153426647032</c:v>
                </c:pt>
                <c:pt idx="110">
                  <c:v>213.91321382445832</c:v>
                </c:pt>
                <c:pt idx="111">
                  <c:v>234.75191200806361</c:v>
                </c:pt>
                <c:pt idx="112">
                  <c:v>257.27352874026087</c:v>
                </c:pt>
                <c:pt idx="113">
                  <c:v>281.58983673218427</c:v>
                </c:pt>
                <c:pt idx="114">
                  <c:v>307.81875983476033</c:v>
                </c:pt>
                <c:pt idx="115">
                  <c:v>336.08466328381354</c:v>
                </c:pt>
                <c:pt idx="116">
                  <c:v>366.51865631376842</c:v>
                </c:pt>
                <c:pt idx="117">
                  <c:v>399.25890763319745</c:v>
                </c:pt>
                <c:pt idx="118">
                  <c:v>434.45097427431563</c:v>
                </c:pt>
                <c:pt idx="119">
                  <c:v>472.24814434801596</c:v>
                </c:pt>
                <c:pt idx="120">
                  <c:v>512.81179425631342</c:v>
                </c:pt>
                <c:pt idx="121">
                  <c:v>556.31176093505428</c:v>
                </c:pt>
                <c:pt idx="122">
                  <c:v>602.9267297214833</c:v>
                </c:pt>
                <c:pt idx="123">
                  <c:v>652.84463846390065</c:v>
                </c:pt>
                <c:pt idx="124">
                  <c:v>706.26309851398412</c:v>
                </c:pt>
                <c:pt idx="125">
                  <c:v>763.3898332666563</c:v>
                </c:pt>
                <c:pt idx="126">
                  <c:v>824.44313493755476</c:v>
                </c:pt>
                <c:pt idx="127">
                  <c:v>889.65234029421038</c:v>
                </c:pt>
                <c:pt idx="128">
                  <c:v>959.25832608414566</c:v>
                </c:pt>
                <c:pt idx="129">
                  <c:v>1033.5140249311066</c:v>
                </c:pt>
                <c:pt idx="130">
                  <c:v>1112.684962499769</c:v>
                </c:pt>
                <c:pt idx="131">
                  <c:v>1197.0498167593605</c:v>
                </c:pt>
                <c:pt idx="132">
                  <c:v>1286.9010002079203</c:v>
                </c:pt>
                <c:pt idx="133">
                  <c:v>1382.5452659513485</c:v>
                </c:pt>
                <c:pt idx="134">
                  <c:v>1484.3043385649021</c:v>
                </c:pt>
                <c:pt idx="135">
                  <c:v>1592.5155706997257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'8-2012'!$A$36:$A$167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'8-2012'!$G$36:$G$167</c:f>
              <c:numCache>
                <c:formatCode>#,#00</c:formatCode>
                <c:ptCount val="132"/>
                <c:pt idx="0">
                  <c:v>26.749620973459429</c:v>
                </c:pt>
                <c:pt idx="1">
                  <c:v>26.37325495747751</c:v>
                </c:pt>
                <c:pt idx="2">
                  <c:v>25.923774546252975</c:v>
                </c:pt>
                <c:pt idx="3">
                  <c:v>25.38832255981762</c:v>
                </c:pt>
                <c:pt idx="4">
                  <c:v>24.752406500930142</c:v>
                </c:pt>
                <c:pt idx="5">
                  <c:v>24</c:v>
                </c:pt>
                <c:pt idx="6">
                  <c:v>23.113840440820596</c:v>
                </c:pt>
                <c:pt idx="7">
                  <c:v>22.076023269381562</c:v>
                </c:pt>
                <c:pt idx="8">
                  <c:v>20.869026807711347</c:v>
                </c:pt>
                <c:pt idx="9">
                  <c:v>19.478666030899561</c:v>
                </c:pt>
                <c:pt idx="10">
                  <c:v>18.051769136060805</c:v>
                </c:pt>
                <c:pt idx="11">
                  <c:v>16.693630269791708</c:v>
                </c:pt>
                <c:pt idx="12">
                  <c:v>15.403058796338691</c:v>
                </c:pt>
                <c:pt idx="13">
                  <c:v>14.178806134022194</c:v>
                </c:pt>
                <c:pt idx="14">
                  <c:v>13.01956618317562</c:v>
                </c:pt>
                <c:pt idx="15">
                  <c:v>11.923975893346821</c:v>
                </c:pt>
                <c:pt idx="16">
                  <c:v>10.890615978933324</c:v>
                </c:pt>
                <c:pt idx="17">
                  <c:v>9.9180117928720719</c:v>
                </c:pt>
                <c:pt idx="18">
                  <c:v>9.004634368473484</c:v>
                </c:pt>
                <c:pt idx="19">
                  <c:v>8.1489016399770495</c:v>
                </c:pt>
                <c:pt idx="20">
                  <c:v>7.3491798529164845</c:v>
                </c:pt>
                <c:pt idx="21">
                  <c:v>6.6037851759120541</c:v>
                </c:pt>
                <c:pt idx="22">
                  <c:v>5.9109855260626603</c:v>
                </c:pt>
                <c:pt idx="23">
                  <c:v>5.2690026206862894</c:v>
                </c:pt>
                <c:pt idx="24">
                  <c:v>4.6760142687589994</c:v>
                </c:pt>
                <c:pt idx="25">
                  <c:v>4.1301569160294695</c:v>
                </c:pt>
                <c:pt idx="26">
                  <c:v>3.6295284584386462</c:v>
                </c:pt>
                <c:pt idx="27">
                  <c:v>3.1721913391544185</c:v>
                </c:pt>
                <c:pt idx="28">
                  <c:v>2.7561759452398755</c:v>
                </c:pt>
                <c:pt idx="29">
                  <c:v>2.3794843207115433</c:v>
                </c:pt>
                <c:pt idx="30">
                  <c:v>2.040094213513068</c:v>
                </c:pt>
                <c:pt idx="31">
                  <c:v>1.7359634747301418</c:v>
                </c:pt>
                <c:pt idx="32">
                  <c:v>1.4650348292062854</c:v>
                </c:pt>
                <c:pt idx="33">
                  <c:v>1.2252410375871177</c:v>
                </c:pt>
                <c:pt idx="34">
                  <c:v>1.0145104707246517</c:v>
                </c:pt>
                <c:pt idx="35">
                  <c:v>0.83077311831390888</c:v>
                </c:pt>
                <c:pt idx="36">
                  <c:v>0.67196705461375583</c:v>
                </c:pt>
                <c:pt idx="37">
                  <c:v>0.53604538512328559</c:v>
                </c:pt>
                <c:pt idx="38">
                  <c:v>0.42098369914626044</c:v>
                </c:pt>
                <c:pt idx="39">
                  <c:v>0.32478805428033031</c:v>
                </c:pt>
                <c:pt idx="40">
                  <c:v>0.24550352001707323</c:v>
                </c:pt>
                <c:pt idx="41">
                  <c:v>0.18122330883457785</c:v>
                </c:pt>
                <c:pt idx="42">
                  <c:v>0.1300985244085322</c:v>
                </c:pt>
                <c:pt idx="43">
                  <c:v>9.0348557862215892E-2</c:v>
                </c:pt>
                <c:pt idx="44">
                  <c:v>6.0272164322440917E-2</c:v>
                </c:pt>
                <c:pt idx="45">
                  <c:v>3.8259253449283159E-2</c:v>
                </c:pt>
                <c:pt idx="46">
                  <c:v>2.2803429064588709E-2</c:v>
                </c:pt>
                <c:pt idx="47">
                  <c:v>1.2515314519713801E-2</c:v>
                </c:pt>
                <c:pt idx="48">
                  <c:v>6.1367020191669484E-3</c:v>
                </c:pt>
                <c:pt idx="49">
                  <c:v>2.5555657559501745E-3</c:v>
                </c:pt>
                <c:pt idx="50">
                  <c:v>8.2198041893109873E-4</c:v>
                </c:pt>
                <c:pt idx="51">
                  <c:v>1.6498840496472554E-4</c:v>
                </c:pt>
                <c:pt idx="52">
                  <c:v>1.0460911328036948E-5</c:v>
                </c:pt>
                <c:pt idx="53">
                  <c:v>2.7071589345438062E-17</c:v>
                </c:pt>
                <c:pt idx="54">
                  <c:v>1.0930717199665178E-5</c:v>
                </c:pt>
                <c:pt idx="55">
                  <c:v>1.7743442225988217E-4</c:v>
                </c:pt>
                <c:pt idx="56">
                  <c:v>9.1287663235654643E-4</c:v>
                </c:pt>
                <c:pt idx="57">
                  <c:v>2.9333849269229549E-3</c:v>
                </c:pt>
                <c:pt idx="58">
                  <c:v>7.2827347809738645E-3</c:v>
                </c:pt>
                <c:pt idx="59">
                  <c:v>1.5358603613367097E-2</c:v>
                </c:pt>
                <c:pt idx="60">
                  <c:v>2.8940255847696723E-2</c:v>
                </c:pt>
                <c:pt idx="61">
                  <c:v>5.0217724393619871E-2</c:v>
                </c:pt>
                <c:pt idx="62">
                  <c:v>8.1822556668670818E-2</c:v>
                </c:pt>
                <c:pt idx="63">
                  <c:v>0.12686019609887719</c:v>
                </c:pt>
                <c:pt idx="64">
                  <c:v>0.18894407296471258</c:v>
                </c:pt>
                <c:pt idx="65">
                  <c:v>0.27223148150128984</c:v>
                </c:pt>
                <c:pt idx="66">
                  <c:v>0.38146132332243199</c:v>
                </c:pt>
                <c:pt idx="67">
                  <c:v>0.5219938005218514</c:v>
                </c:pt>
                <c:pt idx="68">
                  <c:v>0.69985214521573302</c:v>
                </c:pt>
                <c:pt idx="69">
                  <c:v>0.92176647583420113</c:v>
                </c:pt>
                <c:pt idx="70">
                  <c:v>1.1952198741496627</c:v>
                </c:pt>
                <c:pt idx="71">
                  <c:v>1.5284967808526682</c:v>
                </c:pt>
                <c:pt idx="72">
                  <c:v>1.9307338114562451</c:v>
                </c:pt>
                <c:pt idx="73">
                  <c:v>2.4119730984331156</c:v>
                </c:pt>
                <c:pt idx="74">
                  <c:v>2.9832182697724314</c:v>
                </c:pt>
                <c:pt idx="75">
                  <c:v>3.656493178589769</c:v>
                </c:pt>
                <c:pt idx="76">
                  <c:v>4.444903503041723</c:v>
                </c:pt>
                <c:pt idx="77">
                  <c:v>5.3627013405920048</c:v>
                </c:pt>
                <c:pt idx="78">
                  <c:v>6.4253529256541606</c:v>
                </c:pt>
                <c:pt idx="79">
                  <c:v>7.6496096048065549</c:v>
                </c:pt>
                <c:pt idx="80">
                  <c:v>9.053582209141414</c:v>
                </c:pt>
                <c:pt idx="81">
                  <c:v>10.656818968883343</c:v>
                </c:pt>
                <c:pt idx="82">
                  <c:v>12.480387121196051</c:v>
                </c:pt>
                <c:pt idx="83">
                  <c:v>14.546958368103668</c:v>
                </c:pt>
                <c:pt idx="84">
                  <c:v>16.880898347685111</c:v>
                </c:pt>
                <c:pt idx="85">
                  <c:v>19.50836028817271</c:v>
                </c:pt>
                <c:pt idx="86">
                  <c:v>22.45738302130297</c:v>
                </c:pt>
                <c:pt idx="87">
                  <c:v>25.757993538239766</c:v>
                </c:pt>
                <c:pt idx="88">
                  <c:v>29.442314278626547</c:v>
                </c:pt>
                <c:pt idx="89">
                  <c:v>33.544675350835192</c:v>
                </c:pt>
                <c:pt idx="90">
                  <c:v>38.101731889274468</c:v>
                </c:pt>
                <c:pt idx="91">
                  <c:v>43.152586762709987</c:v>
                </c:pt>
                <c:pt idx="92">
                  <c:v>48.738918855942337</c:v>
                </c:pt>
                <c:pt idx="93">
                  <c:v>54.905117155904627</c:v>
                </c:pt>
                <c:pt idx="94">
                  <c:v>61.698420882278278</c:v>
                </c:pt>
                <c:pt idx="95">
                  <c:v>69.169065912107754</c:v>
                </c:pt>
                <c:pt idx="96">
                  <c:v>77.370437757630214</c:v>
                </c:pt>
                <c:pt idx="97">
                  <c:v>86.35923136663169</c:v>
                </c:pt>
                <c:pt idx="98">
                  <c:v>96.195618025130173</c:v>
                </c:pt>
                <c:pt idx="99">
                  <c:v>106.94341965304288</c:v>
                </c:pt>
                <c:pt idx="100">
                  <c:v>118.67029079479316</c:v>
                </c:pt>
                <c:pt idx="101">
                  <c:v>131.4479086184987</c:v>
                </c:pt>
                <c:pt idx="102">
                  <c:v>145.35217124953419</c:v>
                </c:pt>
                <c:pt idx="103">
                  <c:v>160.46340477685587</c:v>
                </c:pt>
                <c:pt idx="104">
                  <c:v>176.86657928352892</c:v>
                </c:pt>
                <c:pt idx="105">
                  <c:v>194.65153426647032</c:v>
                </c:pt>
                <c:pt idx="106">
                  <c:v>213.91321382445832</c:v>
                </c:pt>
                <c:pt idx="107">
                  <c:v>234.75191200806361</c:v>
                </c:pt>
                <c:pt idx="108">
                  <c:v>257.27352874026087</c:v>
                </c:pt>
                <c:pt idx="109">
                  <c:v>281.58983673218427</c:v>
                </c:pt>
                <c:pt idx="110">
                  <c:v>307.81875983476033</c:v>
                </c:pt>
                <c:pt idx="111">
                  <c:v>336.08466328381354</c:v>
                </c:pt>
                <c:pt idx="112">
                  <c:v>366.51865631376842</c:v>
                </c:pt>
                <c:pt idx="113">
                  <c:v>399.25890763319745</c:v>
                </c:pt>
                <c:pt idx="114">
                  <c:v>434.45097427431563</c:v>
                </c:pt>
                <c:pt idx="115">
                  <c:v>472.24814434801596</c:v>
                </c:pt>
                <c:pt idx="116">
                  <c:v>512.81179425631342</c:v>
                </c:pt>
                <c:pt idx="117">
                  <c:v>556.31176093505428</c:v>
                </c:pt>
                <c:pt idx="118">
                  <c:v>602.9267297214833</c:v>
                </c:pt>
                <c:pt idx="119">
                  <c:v>652.84463846390065</c:v>
                </c:pt>
                <c:pt idx="120">
                  <c:v>706.26309851398412</c:v>
                </c:pt>
                <c:pt idx="121">
                  <c:v>763.3898332666563</c:v>
                </c:pt>
                <c:pt idx="122">
                  <c:v>824.44313493755476</c:v>
                </c:pt>
                <c:pt idx="123">
                  <c:v>889.65234029421038</c:v>
                </c:pt>
                <c:pt idx="124">
                  <c:v>959.25832608414566</c:v>
                </c:pt>
                <c:pt idx="125">
                  <c:v>1033.5140249311066</c:v>
                </c:pt>
                <c:pt idx="126">
                  <c:v>1112.684962499769</c:v>
                </c:pt>
                <c:pt idx="127">
                  <c:v>1197.0498167593605</c:v>
                </c:pt>
                <c:pt idx="128">
                  <c:v>1286.9010002079203</c:v>
                </c:pt>
                <c:pt idx="129">
                  <c:v>1382.5452659513485</c:v>
                </c:pt>
                <c:pt idx="130">
                  <c:v>1484.3043385649021</c:v>
                </c:pt>
                <c:pt idx="131">
                  <c:v>1592.5155706997257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'8-2012'!$H$41:$H$167</c:f>
              <c:numCache>
                <c:formatCode>General</c:formatCode>
                <c:ptCount val="127"/>
                <c:pt idx="0">
                  <c:v>-5500</c:v>
                </c:pt>
                <c:pt idx="1">
                  <c:v>-4500</c:v>
                </c:pt>
                <c:pt idx="2">
                  <c:v>-3500</c:v>
                </c:pt>
                <c:pt idx="3">
                  <c:v>-2500</c:v>
                </c:pt>
                <c:pt idx="4">
                  <c:v>-1500</c:v>
                </c:pt>
                <c:pt idx="5">
                  <c:v>-500</c:v>
                </c:pt>
                <c:pt idx="6">
                  <c:v>500</c:v>
                </c:pt>
                <c:pt idx="7">
                  <c:v>1500</c:v>
                </c:pt>
                <c:pt idx="8">
                  <c:v>2500</c:v>
                </c:pt>
                <c:pt idx="9">
                  <c:v>3500</c:v>
                </c:pt>
                <c:pt idx="10">
                  <c:v>4500</c:v>
                </c:pt>
                <c:pt idx="11">
                  <c:v>5500</c:v>
                </c:pt>
                <c:pt idx="12">
                  <c:v>6500</c:v>
                </c:pt>
                <c:pt idx="13">
                  <c:v>7500</c:v>
                </c:pt>
                <c:pt idx="14">
                  <c:v>8500</c:v>
                </c:pt>
                <c:pt idx="15">
                  <c:v>9500</c:v>
                </c:pt>
                <c:pt idx="16">
                  <c:v>10500</c:v>
                </c:pt>
                <c:pt idx="17">
                  <c:v>11500</c:v>
                </c:pt>
                <c:pt idx="18">
                  <c:v>12500</c:v>
                </c:pt>
                <c:pt idx="19">
                  <c:v>13500</c:v>
                </c:pt>
                <c:pt idx="20">
                  <c:v>14500</c:v>
                </c:pt>
                <c:pt idx="21">
                  <c:v>15500</c:v>
                </c:pt>
                <c:pt idx="22">
                  <c:v>16500</c:v>
                </c:pt>
                <c:pt idx="23">
                  <c:v>17500</c:v>
                </c:pt>
                <c:pt idx="24">
                  <c:v>18500</c:v>
                </c:pt>
                <c:pt idx="25">
                  <c:v>19500</c:v>
                </c:pt>
                <c:pt idx="26">
                  <c:v>20500</c:v>
                </c:pt>
                <c:pt idx="27">
                  <c:v>21500</c:v>
                </c:pt>
                <c:pt idx="28">
                  <c:v>22500</c:v>
                </c:pt>
                <c:pt idx="29">
                  <c:v>23500</c:v>
                </c:pt>
                <c:pt idx="30">
                  <c:v>24500</c:v>
                </c:pt>
                <c:pt idx="31">
                  <c:v>25500</c:v>
                </c:pt>
                <c:pt idx="32">
                  <c:v>26500</c:v>
                </c:pt>
                <c:pt idx="33">
                  <c:v>27500</c:v>
                </c:pt>
                <c:pt idx="34">
                  <c:v>28500</c:v>
                </c:pt>
                <c:pt idx="35">
                  <c:v>29500</c:v>
                </c:pt>
                <c:pt idx="36">
                  <c:v>30500</c:v>
                </c:pt>
                <c:pt idx="37">
                  <c:v>31500</c:v>
                </c:pt>
                <c:pt idx="38">
                  <c:v>32500</c:v>
                </c:pt>
                <c:pt idx="39">
                  <c:v>33500</c:v>
                </c:pt>
                <c:pt idx="40">
                  <c:v>34500</c:v>
                </c:pt>
                <c:pt idx="41">
                  <c:v>35500</c:v>
                </c:pt>
                <c:pt idx="42">
                  <c:v>36500</c:v>
                </c:pt>
                <c:pt idx="43">
                  <c:v>37500</c:v>
                </c:pt>
                <c:pt idx="44">
                  <c:v>38500</c:v>
                </c:pt>
                <c:pt idx="45">
                  <c:v>39500</c:v>
                </c:pt>
                <c:pt idx="46">
                  <c:v>40500</c:v>
                </c:pt>
                <c:pt idx="47">
                  <c:v>41500</c:v>
                </c:pt>
                <c:pt idx="48">
                  <c:v>42500</c:v>
                </c:pt>
                <c:pt idx="49">
                  <c:v>43500</c:v>
                </c:pt>
                <c:pt idx="50">
                  <c:v>44500</c:v>
                </c:pt>
                <c:pt idx="51">
                  <c:v>45500</c:v>
                </c:pt>
                <c:pt idx="52">
                  <c:v>46500</c:v>
                </c:pt>
                <c:pt idx="53">
                  <c:v>47500</c:v>
                </c:pt>
                <c:pt idx="54">
                  <c:v>48500</c:v>
                </c:pt>
                <c:pt idx="55">
                  <c:v>49500</c:v>
                </c:pt>
                <c:pt idx="56">
                  <c:v>50500</c:v>
                </c:pt>
                <c:pt idx="57">
                  <c:v>51500</c:v>
                </c:pt>
                <c:pt idx="58">
                  <c:v>52500</c:v>
                </c:pt>
                <c:pt idx="59">
                  <c:v>53500</c:v>
                </c:pt>
                <c:pt idx="60">
                  <c:v>54500</c:v>
                </c:pt>
                <c:pt idx="61">
                  <c:v>55500</c:v>
                </c:pt>
                <c:pt idx="62">
                  <c:v>56500</c:v>
                </c:pt>
                <c:pt idx="63">
                  <c:v>57500</c:v>
                </c:pt>
                <c:pt idx="64">
                  <c:v>58500</c:v>
                </c:pt>
                <c:pt idx="65">
                  <c:v>59500</c:v>
                </c:pt>
                <c:pt idx="66">
                  <c:v>60500</c:v>
                </c:pt>
                <c:pt idx="67">
                  <c:v>61500</c:v>
                </c:pt>
                <c:pt idx="68">
                  <c:v>62500</c:v>
                </c:pt>
                <c:pt idx="69">
                  <c:v>63500</c:v>
                </c:pt>
                <c:pt idx="70">
                  <c:v>64500</c:v>
                </c:pt>
                <c:pt idx="71">
                  <c:v>65500</c:v>
                </c:pt>
                <c:pt idx="72">
                  <c:v>66500</c:v>
                </c:pt>
                <c:pt idx="73">
                  <c:v>67500</c:v>
                </c:pt>
                <c:pt idx="74">
                  <c:v>68500</c:v>
                </c:pt>
                <c:pt idx="75">
                  <c:v>69500</c:v>
                </c:pt>
                <c:pt idx="76">
                  <c:v>70500</c:v>
                </c:pt>
                <c:pt idx="77">
                  <c:v>71500</c:v>
                </c:pt>
                <c:pt idx="78">
                  <c:v>72500</c:v>
                </c:pt>
                <c:pt idx="79">
                  <c:v>73500</c:v>
                </c:pt>
                <c:pt idx="80">
                  <c:v>74500</c:v>
                </c:pt>
                <c:pt idx="81">
                  <c:v>75500</c:v>
                </c:pt>
                <c:pt idx="82">
                  <c:v>76500</c:v>
                </c:pt>
                <c:pt idx="83">
                  <c:v>77500</c:v>
                </c:pt>
                <c:pt idx="84">
                  <c:v>78500</c:v>
                </c:pt>
                <c:pt idx="85">
                  <c:v>79500</c:v>
                </c:pt>
                <c:pt idx="86">
                  <c:v>80500</c:v>
                </c:pt>
                <c:pt idx="87">
                  <c:v>81500</c:v>
                </c:pt>
                <c:pt idx="88">
                  <c:v>82500</c:v>
                </c:pt>
                <c:pt idx="89">
                  <c:v>83500</c:v>
                </c:pt>
                <c:pt idx="90">
                  <c:v>84500</c:v>
                </c:pt>
                <c:pt idx="91">
                  <c:v>85500</c:v>
                </c:pt>
                <c:pt idx="92">
                  <c:v>86500</c:v>
                </c:pt>
                <c:pt idx="93">
                  <c:v>87500</c:v>
                </c:pt>
                <c:pt idx="94">
                  <c:v>88500</c:v>
                </c:pt>
                <c:pt idx="95">
                  <c:v>89500</c:v>
                </c:pt>
                <c:pt idx="96">
                  <c:v>90500</c:v>
                </c:pt>
                <c:pt idx="97">
                  <c:v>91500</c:v>
                </c:pt>
                <c:pt idx="98">
                  <c:v>92500</c:v>
                </c:pt>
                <c:pt idx="99">
                  <c:v>93500</c:v>
                </c:pt>
                <c:pt idx="100">
                  <c:v>94500</c:v>
                </c:pt>
                <c:pt idx="101">
                  <c:v>95500</c:v>
                </c:pt>
                <c:pt idx="102">
                  <c:v>96500</c:v>
                </c:pt>
                <c:pt idx="103">
                  <c:v>97500</c:v>
                </c:pt>
                <c:pt idx="104">
                  <c:v>98500</c:v>
                </c:pt>
                <c:pt idx="105">
                  <c:v>99500</c:v>
                </c:pt>
                <c:pt idx="106">
                  <c:v>100500</c:v>
                </c:pt>
                <c:pt idx="107">
                  <c:v>101500</c:v>
                </c:pt>
                <c:pt idx="108">
                  <c:v>102500</c:v>
                </c:pt>
                <c:pt idx="109">
                  <c:v>103500</c:v>
                </c:pt>
                <c:pt idx="110">
                  <c:v>104500</c:v>
                </c:pt>
                <c:pt idx="111">
                  <c:v>105500</c:v>
                </c:pt>
                <c:pt idx="112">
                  <c:v>106500</c:v>
                </c:pt>
                <c:pt idx="113">
                  <c:v>107500</c:v>
                </c:pt>
                <c:pt idx="114">
                  <c:v>108500</c:v>
                </c:pt>
                <c:pt idx="115">
                  <c:v>109500</c:v>
                </c:pt>
                <c:pt idx="116">
                  <c:v>110500</c:v>
                </c:pt>
                <c:pt idx="117">
                  <c:v>111500</c:v>
                </c:pt>
                <c:pt idx="118">
                  <c:v>112500</c:v>
                </c:pt>
                <c:pt idx="119">
                  <c:v>113500</c:v>
                </c:pt>
                <c:pt idx="120">
                  <c:v>114500</c:v>
                </c:pt>
                <c:pt idx="121">
                  <c:v>115500</c:v>
                </c:pt>
                <c:pt idx="122">
                  <c:v>116500</c:v>
                </c:pt>
                <c:pt idx="123">
                  <c:v>117500</c:v>
                </c:pt>
                <c:pt idx="124">
                  <c:v>118500</c:v>
                </c:pt>
                <c:pt idx="125">
                  <c:v>119500</c:v>
                </c:pt>
                <c:pt idx="126">
                  <c:v>120500</c:v>
                </c:pt>
              </c:numCache>
            </c:numRef>
          </c:xVal>
          <c:yVal>
            <c:numRef>
              <c:f>'8-2012'!$G$41:$G$167</c:f>
              <c:numCache>
                <c:formatCode>#,#00</c:formatCode>
                <c:ptCount val="127"/>
                <c:pt idx="0">
                  <c:v>24</c:v>
                </c:pt>
                <c:pt idx="1">
                  <c:v>23.113840440820596</c:v>
                </c:pt>
                <c:pt idx="2">
                  <c:v>22.076023269381562</c:v>
                </c:pt>
                <c:pt idx="3">
                  <c:v>20.869026807711347</c:v>
                </c:pt>
                <c:pt idx="4">
                  <c:v>19.478666030899561</c:v>
                </c:pt>
                <c:pt idx="5">
                  <c:v>18.051769136060805</c:v>
                </c:pt>
                <c:pt idx="6">
                  <c:v>16.693630269791708</c:v>
                </c:pt>
                <c:pt idx="7">
                  <c:v>15.403058796338691</c:v>
                </c:pt>
                <c:pt idx="8">
                  <c:v>14.178806134022194</c:v>
                </c:pt>
                <c:pt idx="9">
                  <c:v>13.01956618317562</c:v>
                </c:pt>
                <c:pt idx="10">
                  <c:v>11.923975893346821</c:v>
                </c:pt>
                <c:pt idx="11">
                  <c:v>10.890615978933324</c:v>
                </c:pt>
                <c:pt idx="12">
                  <c:v>9.9180117928720719</c:v>
                </c:pt>
                <c:pt idx="13">
                  <c:v>9.004634368473484</c:v>
                </c:pt>
                <c:pt idx="14">
                  <c:v>8.1489016399770495</c:v>
                </c:pt>
                <c:pt idx="15">
                  <c:v>7.3491798529164845</c:v>
                </c:pt>
                <c:pt idx="16">
                  <c:v>6.6037851759120541</c:v>
                </c:pt>
                <c:pt idx="17">
                  <c:v>5.9109855260626603</c:v>
                </c:pt>
                <c:pt idx="18">
                  <c:v>5.2690026206862894</c:v>
                </c:pt>
                <c:pt idx="19">
                  <c:v>4.6760142687589994</c:v>
                </c:pt>
                <c:pt idx="20">
                  <c:v>4.1301569160294695</c:v>
                </c:pt>
                <c:pt idx="21">
                  <c:v>3.6295284584386462</c:v>
                </c:pt>
                <c:pt idx="22">
                  <c:v>3.1721913391544185</c:v>
                </c:pt>
                <c:pt idx="23">
                  <c:v>2.7561759452398755</c:v>
                </c:pt>
                <c:pt idx="24">
                  <c:v>2.3794843207115433</c:v>
                </c:pt>
                <c:pt idx="25">
                  <c:v>2.040094213513068</c:v>
                </c:pt>
                <c:pt idx="26">
                  <c:v>1.7359634747301418</c:v>
                </c:pt>
                <c:pt idx="27">
                  <c:v>1.4650348292062854</c:v>
                </c:pt>
                <c:pt idx="28">
                  <c:v>1.2252410375871177</c:v>
                </c:pt>
                <c:pt idx="29">
                  <c:v>1.0145104707246517</c:v>
                </c:pt>
                <c:pt idx="30">
                  <c:v>0.83077311831390888</c:v>
                </c:pt>
                <c:pt idx="31">
                  <c:v>0.67196705461375583</c:v>
                </c:pt>
                <c:pt idx="32">
                  <c:v>0.53604538512328559</c:v>
                </c:pt>
                <c:pt idx="33">
                  <c:v>0.42098369914626044</c:v>
                </c:pt>
                <c:pt idx="34">
                  <c:v>0.32478805428033031</c:v>
                </c:pt>
                <c:pt idx="35">
                  <c:v>0.24550352001707323</c:v>
                </c:pt>
                <c:pt idx="36">
                  <c:v>0.18122330883457785</c:v>
                </c:pt>
                <c:pt idx="37">
                  <c:v>0.1300985244085322</c:v>
                </c:pt>
                <c:pt idx="38">
                  <c:v>9.0348557862215892E-2</c:v>
                </c:pt>
                <c:pt idx="39">
                  <c:v>6.0272164322440917E-2</c:v>
                </c:pt>
                <c:pt idx="40">
                  <c:v>3.8259253449283159E-2</c:v>
                </c:pt>
                <c:pt idx="41">
                  <c:v>2.2803429064588709E-2</c:v>
                </c:pt>
                <c:pt idx="42">
                  <c:v>1.2515314519713801E-2</c:v>
                </c:pt>
                <c:pt idx="43">
                  <c:v>6.1367020191669484E-3</c:v>
                </c:pt>
                <c:pt idx="44">
                  <c:v>2.5555657559501745E-3</c:v>
                </c:pt>
                <c:pt idx="45">
                  <c:v>8.2198041893109873E-4</c:v>
                </c:pt>
                <c:pt idx="46">
                  <c:v>1.6498840496472554E-4</c:v>
                </c:pt>
                <c:pt idx="47">
                  <c:v>1.0460911328036948E-5</c:v>
                </c:pt>
                <c:pt idx="48">
                  <c:v>2.7071589345438062E-17</c:v>
                </c:pt>
                <c:pt idx="49">
                  <c:v>1.0930717199665178E-5</c:v>
                </c:pt>
                <c:pt idx="50">
                  <c:v>1.7743442225988217E-4</c:v>
                </c:pt>
                <c:pt idx="51">
                  <c:v>9.1287663235654643E-4</c:v>
                </c:pt>
                <c:pt idx="52">
                  <c:v>2.9333849269229549E-3</c:v>
                </c:pt>
                <c:pt idx="53">
                  <c:v>7.2827347809738645E-3</c:v>
                </c:pt>
                <c:pt idx="54">
                  <c:v>1.5358603613367097E-2</c:v>
                </c:pt>
                <c:pt idx="55">
                  <c:v>2.8940255847696723E-2</c:v>
                </c:pt>
                <c:pt idx="56">
                  <c:v>5.0217724393619871E-2</c:v>
                </c:pt>
                <c:pt idx="57">
                  <c:v>8.1822556668670818E-2</c:v>
                </c:pt>
                <c:pt idx="58">
                  <c:v>0.12686019609887719</c:v>
                </c:pt>
                <c:pt idx="59">
                  <c:v>0.18894407296471258</c:v>
                </c:pt>
                <c:pt idx="60">
                  <c:v>0.27223148150128984</c:v>
                </c:pt>
                <c:pt idx="61">
                  <c:v>0.38146132332243199</c:v>
                </c:pt>
                <c:pt idx="62">
                  <c:v>0.5219938005218514</c:v>
                </c:pt>
                <c:pt idx="63">
                  <c:v>0.69985214521573302</c:v>
                </c:pt>
                <c:pt idx="64">
                  <c:v>0.92176647583420113</c:v>
                </c:pt>
                <c:pt idx="65">
                  <c:v>1.1952198741496627</c:v>
                </c:pt>
                <c:pt idx="66">
                  <c:v>1.5284967808526682</c:v>
                </c:pt>
                <c:pt idx="67">
                  <c:v>1.9307338114562451</c:v>
                </c:pt>
                <c:pt idx="68">
                  <c:v>2.4119730984331156</c:v>
                </c:pt>
                <c:pt idx="69">
                  <c:v>2.9832182697724314</c:v>
                </c:pt>
                <c:pt idx="70">
                  <c:v>3.656493178589769</c:v>
                </c:pt>
                <c:pt idx="71">
                  <c:v>4.444903503041723</c:v>
                </c:pt>
                <c:pt idx="72">
                  <c:v>5.3627013405920048</c:v>
                </c:pt>
                <c:pt idx="73">
                  <c:v>6.4253529256541606</c:v>
                </c:pt>
                <c:pt idx="74">
                  <c:v>7.6496096048065549</c:v>
                </c:pt>
                <c:pt idx="75">
                  <c:v>9.053582209141414</c:v>
                </c:pt>
                <c:pt idx="76">
                  <c:v>10.656818968883343</c:v>
                </c:pt>
                <c:pt idx="77">
                  <c:v>12.480387121196051</c:v>
                </c:pt>
                <c:pt idx="78">
                  <c:v>14.546958368103668</c:v>
                </c:pt>
                <c:pt idx="79">
                  <c:v>16.880898347685111</c:v>
                </c:pt>
                <c:pt idx="80">
                  <c:v>19.50836028817271</c:v>
                </c:pt>
                <c:pt idx="81">
                  <c:v>22.45738302130297</c:v>
                </c:pt>
                <c:pt idx="82">
                  <c:v>25.757993538239766</c:v>
                </c:pt>
                <c:pt idx="83">
                  <c:v>29.442314278626547</c:v>
                </c:pt>
                <c:pt idx="84">
                  <c:v>33.544675350835192</c:v>
                </c:pt>
                <c:pt idx="85">
                  <c:v>38.101731889274468</c:v>
                </c:pt>
                <c:pt idx="86">
                  <c:v>43.152586762709987</c:v>
                </c:pt>
                <c:pt idx="87">
                  <c:v>48.738918855942337</c:v>
                </c:pt>
                <c:pt idx="88">
                  <c:v>54.905117155904627</c:v>
                </c:pt>
                <c:pt idx="89">
                  <c:v>61.698420882278278</c:v>
                </c:pt>
                <c:pt idx="90">
                  <c:v>69.169065912107754</c:v>
                </c:pt>
                <c:pt idx="91">
                  <c:v>77.370437757630214</c:v>
                </c:pt>
                <c:pt idx="92">
                  <c:v>86.35923136663169</c:v>
                </c:pt>
                <c:pt idx="93">
                  <c:v>96.195618025130173</c:v>
                </c:pt>
                <c:pt idx="94">
                  <c:v>106.94341965304288</c:v>
                </c:pt>
                <c:pt idx="95">
                  <c:v>118.67029079479316</c:v>
                </c:pt>
                <c:pt idx="96">
                  <c:v>131.4479086184987</c:v>
                </c:pt>
                <c:pt idx="97">
                  <c:v>145.35217124953419</c:v>
                </c:pt>
                <c:pt idx="98">
                  <c:v>160.46340477685587</c:v>
                </c:pt>
                <c:pt idx="99">
                  <c:v>176.86657928352892</c:v>
                </c:pt>
                <c:pt idx="100">
                  <c:v>194.65153426647032</c:v>
                </c:pt>
                <c:pt idx="101">
                  <c:v>213.91321382445832</c:v>
                </c:pt>
                <c:pt idx="102">
                  <c:v>234.75191200806361</c:v>
                </c:pt>
                <c:pt idx="103">
                  <c:v>257.27352874026087</c:v>
                </c:pt>
                <c:pt idx="104">
                  <c:v>281.58983673218427</c:v>
                </c:pt>
                <c:pt idx="105">
                  <c:v>307.81875983476033</c:v>
                </c:pt>
                <c:pt idx="106">
                  <c:v>336.08466328381354</c:v>
                </c:pt>
                <c:pt idx="107">
                  <c:v>366.51865631376842</c:v>
                </c:pt>
                <c:pt idx="108">
                  <c:v>399.25890763319745</c:v>
                </c:pt>
                <c:pt idx="109">
                  <c:v>434.45097427431563</c:v>
                </c:pt>
                <c:pt idx="110">
                  <c:v>472.24814434801596</c:v>
                </c:pt>
                <c:pt idx="111">
                  <c:v>512.81179425631342</c:v>
                </c:pt>
                <c:pt idx="112">
                  <c:v>556.31176093505428</c:v>
                </c:pt>
                <c:pt idx="113">
                  <c:v>602.9267297214833</c:v>
                </c:pt>
                <c:pt idx="114">
                  <c:v>652.84463846390065</c:v>
                </c:pt>
                <c:pt idx="115">
                  <c:v>706.26309851398412</c:v>
                </c:pt>
                <c:pt idx="116">
                  <c:v>763.3898332666563</c:v>
                </c:pt>
                <c:pt idx="117">
                  <c:v>824.44313493755476</c:v>
                </c:pt>
                <c:pt idx="118">
                  <c:v>889.65234029421038</c:v>
                </c:pt>
                <c:pt idx="119">
                  <c:v>959.25832608414566</c:v>
                </c:pt>
                <c:pt idx="120">
                  <c:v>1033.5140249311066</c:v>
                </c:pt>
                <c:pt idx="121">
                  <c:v>1112.684962499769</c:v>
                </c:pt>
                <c:pt idx="122">
                  <c:v>1197.0498167593605</c:v>
                </c:pt>
                <c:pt idx="123">
                  <c:v>1286.9010002079203</c:v>
                </c:pt>
                <c:pt idx="124">
                  <c:v>1382.5452659513485</c:v>
                </c:pt>
                <c:pt idx="125">
                  <c:v>1484.3043385649021</c:v>
                </c:pt>
                <c:pt idx="126">
                  <c:v>1592.5155706997257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854528"/>
        <c:axId val="50471680"/>
      </c:scatterChart>
      <c:valAx>
        <c:axId val="50854528"/>
        <c:scaling>
          <c:orientation val="minMax"/>
          <c:max val="5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50471680"/>
        <c:crosses val="autoZero"/>
        <c:crossBetween val="midCat"/>
      </c:valAx>
      <c:valAx>
        <c:axId val="50471680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50854528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tabSelected="1" zoomScaleNormal="100" workbookViewId="0">
      <selection activeCell="F13" sqref="F13"/>
    </sheetView>
  </sheetViews>
  <sheetFormatPr defaultRowHeight="15" x14ac:dyDescent="0.25"/>
  <cols>
    <col min="1" max="1" width="9.140625" style="4"/>
    <col min="2" max="2" width="20.42578125" style="4" bestFit="1" customWidth="1"/>
    <col min="3" max="16384" width="9.140625" style="4"/>
  </cols>
  <sheetData>
    <row r="1" spans="2:5" ht="15.75" thickBot="1" x14ac:dyDescent="0.3"/>
    <row r="2" spans="2:5" x14ac:dyDescent="0.25">
      <c r="B2" s="143" t="s">
        <v>65</v>
      </c>
      <c r="C2" s="144"/>
      <c r="D2" s="144"/>
      <c r="E2" s="145"/>
    </row>
    <row r="3" spans="2:5" x14ac:dyDescent="0.25">
      <c r="B3" s="146"/>
      <c r="C3" s="147"/>
      <c r="D3" s="147"/>
      <c r="E3" s="148"/>
    </row>
    <row r="4" spans="2:5" x14ac:dyDescent="0.25">
      <c r="B4" s="146"/>
      <c r="C4" s="147"/>
      <c r="D4" s="147"/>
      <c r="E4" s="148"/>
    </row>
    <row r="5" spans="2:5" x14ac:dyDescent="0.25">
      <c r="B5" s="146"/>
      <c r="C5" s="147"/>
      <c r="D5" s="147"/>
      <c r="E5" s="148"/>
    </row>
    <row r="6" spans="2:5" x14ac:dyDescent="0.25">
      <c r="B6" s="146"/>
      <c r="C6" s="147"/>
      <c r="D6" s="147"/>
      <c r="E6" s="148"/>
    </row>
    <row r="7" spans="2:5" x14ac:dyDescent="0.25">
      <c r="B7" s="146"/>
      <c r="C7" s="147"/>
      <c r="D7" s="147"/>
      <c r="E7" s="148"/>
    </row>
    <row r="8" spans="2:5" x14ac:dyDescent="0.25">
      <c r="B8" s="146"/>
      <c r="C8" s="147"/>
      <c r="D8" s="147"/>
      <c r="E8" s="148"/>
    </row>
    <row r="9" spans="2:5" x14ac:dyDescent="0.25">
      <c r="B9" s="146"/>
      <c r="C9" s="147"/>
      <c r="D9" s="147"/>
      <c r="E9" s="148"/>
    </row>
    <row r="10" spans="2:5" x14ac:dyDescent="0.25">
      <c r="B10" s="146"/>
      <c r="C10" s="147"/>
      <c r="D10" s="147"/>
      <c r="E10" s="148"/>
    </row>
    <row r="11" spans="2:5" x14ac:dyDescent="0.25">
      <c r="B11" s="146"/>
      <c r="C11" s="147"/>
      <c r="D11" s="147"/>
      <c r="E11" s="148"/>
    </row>
    <row r="12" spans="2:5" ht="15.75" thickBot="1" x14ac:dyDescent="0.3">
      <c r="B12" s="149"/>
      <c r="C12" s="150"/>
      <c r="D12" s="150"/>
      <c r="E12" s="151"/>
    </row>
    <row r="13" spans="2:5" ht="15.75" thickBot="1" x14ac:dyDescent="0.3"/>
    <row r="14" spans="2:5" ht="15.75" thickBot="1" x14ac:dyDescent="0.3">
      <c r="B14" s="128" t="s">
        <v>64</v>
      </c>
      <c r="C14" s="129"/>
      <c r="D14" s="129"/>
      <c r="E14" s="130"/>
    </row>
    <row r="15" spans="2:5" ht="15.75" thickBot="1" x14ac:dyDescent="0.3">
      <c r="B15" s="131" t="s">
        <v>66</v>
      </c>
      <c r="C15" s="132"/>
      <c r="D15" s="132"/>
      <c r="E15" s="133"/>
    </row>
    <row r="16" spans="2:5" ht="15.75" thickBot="1" x14ac:dyDescent="0.3"/>
    <row r="17" spans="2:5" ht="15.75" thickBot="1" x14ac:dyDescent="0.3">
      <c r="B17" s="128" t="s">
        <v>3</v>
      </c>
      <c r="C17" s="129"/>
      <c r="D17" s="129"/>
      <c r="E17" s="130"/>
    </row>
    <row r="18" spans="2:5" x14ac:dyDescent="0.25">
      <c r="B18" s="29" t="s">
        <v>8</v>
      </c>
      <c r="C18" s="9" t="s">
        <v>9</v>
      </c>
      <c r="D18" s="1">
        <v>3300</v>
      </c>
      <c r="E18" s="11" t="s">
        <v>10</v>
      </c>
    </row>
    <row r="19" spans="2:5" x14ac:dyDescent="0.25">
      <c r="B19" s="21" t="s">
        <v>14</v>
      </c>
      <c r="C19" s="16" t="s">
        <v>15</v>
      </c>
      <c r="D19" s="127">
        <f>D18*EXP(-D22/D20)</f>
        <v>1577.2858386822281</v>
      </c>
      <c r="E19" s="18" t="s">
        <v>10</v>
      </c>
    </row>
    <row r="20" spans="2:5" x14ac:dyDescent="0.25">
      <c r="B20" s="25" t="s">
        <v>55</v>
      </c>
      <c r="C20" s="16" t="s">
        <v>20</v>
      </c>
      <c r="D20" s="127">
        <v>5283</v>
      </c>
      <c r="E20" s="24" t="s">
        <v>7</v>
      </c>
    </row>
    <row r="21" spans="2:5" x14ac:dyDescent="0.25">
      <c r="B21" s="61" t="s">
        <v>61</v>
      </c>
      <c r="C21" s="16" t="s">
        <v>23</v>
      </c>
      <c r="D21" s="127">
        <v>118203</v>
      </c>
      <c r="E21" s="24" t="s">
        <v>7</v>
      </c>
    </row>
    <row r="22" spans="2:5" x14ac:dyDescent="0.25">
      <c r="B22" s="61" t="s">
        <v>60</v>
      </c>
      <c r="C22" s="16" t="s">
        <v>25</v>
      </c>
      <c r="D22" s="2">
        <v>3900</v>
      </c>
      <c r="E22" s="18" t="s">
        <v>7</v>
      </c>
    </row>
    <row r="23" spans="2:5" ht="15.75" thickBot="1" x14ac:dyDescent="0.3">
      <c r="B23" s="111" t="s">
        <v>28</v>
      </c>
      <c r="C23" s="39" t="s">
        <v>29</v>
      </c>
      <c r="D23" s="152">
        <v>7.9</v>
      </c>
      <c r="E23" s="113" t="s">
        <v>7</v>
      </c>
    </row>
    <row r="24" spans="2:5" ht="15.75" thickBot="1" x14ac:dyDescent="0.3"/>
    <row r="25" spans="2:5" ht="15.75" thickBot="1" x14ac:dyDescent="0.3">
      <c r="B25" s="128" t="s">
        <v>11</v>
      </c>
      <c r="C25" s="129"/>
      <c r="D25" s="129"/>
      <c r="E25" s="130"/>
    </row>
    <row r="26" spans="2:5" x14ac:dyDescent="0.25">
      <c r="B26" s="134">
        <v>41122</v>
      </c>
      <c r="C26" s="135"/>
      <c r="D26" s="135"/>
      <c r="E26" s="136"/>
    </row>
    <row r="27" spans="2:5" x14ac:dyDescent="0.25">
      <c r="B27" s="137"/>
      <c r="C27" s="138"/>
      <c r="D27" s="138"/>
      <c r="E27" s="139"/>
    </row>
    <row r="28" spans="2:5" x14ac:dyDescent="0.25">
      <c r="B28" s="137"/>
      <c r="C28" s="138"/>
      <c r="D28" s="138"/>
      <c r="E28" s="139"/>
    </row>
    <row r="29" spans="2:5" x14ac:dyDescent="0.25">
      <c r="B29" s="137"/>
      <c r="C29" s="138"/>
      <c r="D29" s="138"/>
      <c r="E29" s="139"/>
    </row>
    <row r="30" spans="2:5" x14ac:dyDescent="0.25">
      <c r="B30" s="137"/>
      <c r="C30" s="138"/>
      <c r="D30" s="138"/>
      <c r="E30" s="139"/>
    </row>
    <row r="31" spans="2:5" x14ac:dyDescent="0.25">
      <c r="B31" s="137"/>
      <c r="C31" s="138"/>
      <c r="D31" s="138"/>
      <c r="E31" s="139"/>
    </row>
    <row r="32" spans="2:5" x14ac:dyDescent="0.25">
      <c r="B32" s="137"/>
      <c r="C32" s="138"/>
      <c r="D32" s="138"/>
      <c r="E32" s="139"/>
    </row>
    <row r="33" spans="2:5" x14ac:dyDescent="0.25">
      <c r="B33" s="137"/>
      <c r="C33" s="138"/>
      <c r="D33" s="138"/>
      <c r="E33" s="139"/>
    </row>
    <row r="34" spans="2:5" x14ac:dyDescent="0.25">
      <c r="B34" s="137"/>
      <c r="C34" s="138"/>
      <c r="D34" s="138"/>
      <c r="E34" s="139"/>
    </row>
    <row r="35" spans="2:5" x14ac:dyDescent="0.25">
      <c r="B35" s="137"/>
      <c r="C35" s="138"/>
      <c r="D35" s="138"/>
      <c r="E35" s="139"/>
    </row>
    <row r="36" spans="2:5" x14ac:dyDescent="0.25">
      <c r="B36" s="137"/>
      <c r="C36" s="138"/>
      <c r="D36" s="138"/>
      <c r="E36" s="139"/>
    </row>
    <row r="37" spans="2:5" x14ac:dyDescent="0.25">
      <c r="B37" s="137"/>
      <c r="C37" s="138"/>
      <c r="D37" s="138"/>
      <c r="E37" s="139"/>
    </row>
    <row r="38" spans="2:5" x14ac:dyDescent="0.25">
      <c r="B38" s="137"/>
      <c r="C38" s="138"/>
      <c r="D38" s="138"/>
      <c r="E38" s="139"/>
    </row>
    <row r="39" spans="2:5" x14ac:dyDescent="0.25">
      <c r="B39" s="137"/>
      <c r="C39" s="138"/>
      <c r="D39" s="138"/>
      <c r="E39" s="139"/>
    </row>
    <row r="40" spans="2:5" ht="15.75" thickBot="1" x14ac:dyDescent="0.3">
      <c r="B40" s="140"/>
      <c r="C40" s="141"/>
      <c r="D40" s="141"/>
      <c r="E40" s="142"/>
    </row>
  </sheetData>
  <mergeCells count="20"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:E12"/>
    <mergeCell ref="B14:E14"/>
    <mergeCell ref="B25:E25"/>
    <mergeCell ref="B26:E26"/>
    <mergeCell ref="B27:E27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8"/>
  <sheetViews>
    <sheetView workbookViewId="0">
      <selection activeCell="V27" sqref="V27"/>
    </sheetView>
  </sheetViews>
  <sheetFormatPr defaultColWidth="8.42578125" defaultRowHeight="15" x14ac:dyDescent="0.25"/>
  <cols>
    <col min="1" max="1" width="19.5703125" style="4" customWidth="1"/>
    <col min="2" max="2" width="6.7109375" style="22" customWidth="1"/>
    <col min="3" max="3" width="7.42578125" style="22" customWidth="1"/>
    <col min="4" max="4" width="8.140625" style="22" customWidth="1"/>
    <col min="5" max="5" width="10" style="4" customWidth="1"/>
    <col min="6" max="6" width="9.28515625" style="4" bestFit="1" customWidth="1"/>
    <col min="7" max="7" width="6.85546875" style="4" customWidth="1"/>
    <col min="8" max="8" width="10.42578125" style="4" bestFit="1" customWidth="1"/>
    <col min="9" max="12" width="6.42578125" style="4" customWidth="1"/>
    <col min="13" max="13" width="10.140625" style="4" bestFit="1" customWidth="1"/>
    <col min="14" max="17" width="6.42578125" style="4" customWidth="1"/>
    <col min="18" max="19" width="9.42578125" style="4" customWidth="1"/>
    <col min="20" max="20" width="9.85546875" style="4" customWidth="1"/>
    <col min="21" max="22" width="6.42578125" style="4" customWidth="1"/>
    <col min="23" max="23" width="8" style="4" customWidth="1"/>
    <col min="24" max="24" width="6.85546875" style="4" customWidth="1"/>
    <col min="25" max="256" width="8.42578125" style="4"/>
    <col min="257" max="257" width="17.85546875" style="4" customWidth="1"/>
    <col min="258" max="258" width="6.7109375" style="4" customWidth="1"/>
    <col min="259" max="259" width="7.42578125" style="4" customWidth="1"/>
    <col min="260" max="260" width="8.140625" style="4" customWidth="1"/>
    <col min="261" max="261" width="10" style="4" customWidth="1"/>
    <col min="262" max="262" width="8" style="4" customWidth="1"/>
    <col min="263" max="263" width="6.85546875" style="4" customWidth="1"/>
    <col min="264" max="264" width="7.42578125" style="4" customWidth="1"/>
    <col min="265" max="273" width="6.42578125" style="4" customWidth="1"/>
    <col min="274" max="275" width="9.42578125" style="4" customWidth="1"/>
    <col min="276" max="276" width="9.85546875" style="4" customWidth="1"/>
    <col min="277" max="278" width="6.42578125" style="4" customWidth="1"/>
    <col min="279" max="279" width="8" style="4" customWidth="1"/>
    <col min="280" max="280" width="6.85546875" style="4" customWidth="1"/>
    <col min="281" max="512" width="8.42578125" style="4"/>
    <col min="513" max="513" width="17.85546875" style="4" customWidth="1"/>
    <col min="514" max="514" width="6.7109375" style="4" customWidth="1"/>
    <col min="515" max="515" width="7.42578125" style="4" customWidth="1"/>
    <col min="516" max="516" width="8.140625" style="4" customWidth="1"/>
    <col min="517" max="517" width="10" style="4" customWidth="1"/>
    <col min="518" max="518" width="8" style="4" customWidth="1"/>
    <col min="519" max="519" width="6.85546875" style="4" customWidth="1"/>
    <col min="520" max="520" width="7.42578125" style="4" customWidth="1"/>
    <col min="521" max="529" width="6.42578125" style="4" customWidth="1"/>
    <col min="530" max="531" width="9.42578125" style="4" customWidth="1"/>
    <col min="532" max="532" width="9.85546875" style="4" customWidth="1"/>
    <col min="533" max="534" width="6.42578125" style="4" customWidth="1"/>
    <col min="535" max="535" width="8" style="4" customWidth="1"/>
    <col min="536" max="536" width="6.85546875" style="4" customWidth="1"/>
    <col min="537" max="768" width="8.42578125" style="4"/>
    <col min="769" max="769" width="17.85546875" style="4" customWidth="1"/>
    <col min="770" max="770" width="6.7109375" style="4" customWidth="1"/>
    <col min="771" max="771" width="7.42578125" style="4" customWidth="1"/>
    <col min="772" max="772" width="8.140625" style="4" customWidth="1"/>
    <col min="773" max="773" width="10" style="4" customWidth="1"/>
    <col min="774" max="774" width="8" style="4" customWidth="1"/>
    <col min="775" max="775" width="6.85546875" style="4" customWidth="1"/>
    <col min="776" max="776" width="7.42578125" style="4" customWidth="1"/>
    <col min="777" max="785" width="6.42578125" style="4" customWidth="1"/>
    <col min="786" max="787" width="9.42578125" style="4" customWidth="1"/>
    <col min="788" max="788" width="9.85546875" style="4" customWidth="1"/>
    <col min="789" max="790" width="6.42578125" style="4" customWidth="1"/>
    <col min="791" max="791" width="8" style="4" customWidth="1"/>
    <col min="792" max="792" width="6.85546875" style="4" customWidth="1"/>
    <col min="793" max="1024" width="8.42578125" style="4"/>
    <col min="1025" max="1025" width="17.85546875" style="4" customWidth="1"/>
    <col min="1026" max="1026" width="6.7109375" style="4" customWidth="1"/>
    <col min="1027" max="1027" width="7.42578125" style="4" customWidth="1"/>
    <col min="1028" max="1028" width="8.140625" style="4" customWidth="1"/>
    <col min="1029" max="1029" width="10" style="4" customWidth="1"/>
    <col min="1030" max="1030" width="8" style="4" customWidth="1"/>
    <col min="1031" max="1031" width="6.85546875" style="4" customWidth="1"/>
    <col min="1032" max="1032" width="7.42578125" style="4" customWidth="1"/>
    <col min="1033" max="1041" width="6.42578125" style="4" customWidth="1"/>
    <col min="1042" max="1043" width="9.42578125" style="4" customWidth="1"/>
    <col min="1044" max="1044" width="9.85546875" style="4" customWidth="1"/>
    <col min="1045" max="1046" width="6.42578125" style="4" customWidth="1"/>
    <col min="1047" max="1047" width="8" style="4" customWidth="1"/>
    <col min="1048" max="1048" width="6.85546875" style="4" customWidth="1"/>
    <col min="1049" max="1280" width="8.42578125" style="4"/>
    <col min="1281" max="1281" width="17.85546875" style="4" customWidth="1"/>
    <col min="1282" max="1282" width="6.7109375" style="4" customWidth="1"/>
    <col min="1283" max="1283" width="7.42578125" style="4" customWidth="1"/>
    <col min="1284" max="1284" width="8.140625" style="4" customWidth="1"/>
    <col min="1285" max="1285" width="10" style="4" customWidth="1"/>
    <col min="1286" max="1286" width="8" style="4" customWidth="1"/>
    <col min="1287" max="1287" width="6.85546875" style="4" customWidth="1"/>
    <col min="1288" max="1288" width="7.42578125" style="4" customWidth="1"/>
    <col min="1289" max="1297" width="6.42578125" style="4" customWidth="1"/>
    <col min="1298" max="1299" width="9.42578125" style="4" customWidth="1"/>
    <col min="1300" max="1300" width="9.85546875" style="4" customWidth="1"/>
    <col min="1301" max="1302" width="6.42578125" style="4" customWidth="1"/>
    <col min="1303" max="1303" width="8" style="4" customWidth="1"/>
    <col min="1304" max="1304" width="6.85546875" style="4" customWidth="1"/>
    <col min="1305" max="1536" width="8.42578125" style="4"/>
    <col min="1537" max="1537" width="17.85546875" style="4" customWidth="1"/>
    <col min="1538" max="1538" width="6.7109375" style="4" customWidth="1"/>
    <col min="1539" max="1539" width="7.42578125" style="4" customWidth="1"/>
    <col min="1540" max="1540" width="8.140625" style="4" customWidth="1"/>
    <col min="1541" max="1541" width="10" style="4" customWidth="1"/>
    <col min="1542" max="1542" width="8" style="4" customWidth="1"/>
    <col min="1543" max="1543" width="6.85546875" style="4" customWidth="1"/>
    <col min="1544" max="1544" width="7.42578125" style="4" customWidth="1"/>
    <col min="1545" max="1553" width="6.42578125" style="4" customWidth="1"/>
    <col min="1554" max="1555" width="9.42578125" style="4" customWidth="1"/>
    <col min="1556" max="1556" width="9.85546875" style="4" customWidth="1"/>
    <col min="1557" max="1558" width="6.42578125" style="4" customWidth="1"/>
    <col min="1559" max="1559" width="8" style="4" customWidth="1"/>
    <col min="1560" max="1560" width="6.85546875" style="4" customWidth="1"/>
    <col min="1561" max="1792" width="8.42578125" style="4"/>
    <col min="1793" max="1793" width="17.85546875" style="4" customWidth="1"/>
    <col min="1794" max="1794" width="6.7109375" style="4" customWidth="1"/>
    <col min="1795" max="1795" width="7.42578125" style="4" customWidth="1"/>
    <col min="1796" max="1796" width="8.140625" style="4" customWidth="1"/>
    <col min="1797" max="1797" width="10" style="4" customWidth="1"/>
    <col min="1798" max="1798" width="8" style="4" customWidth="1"/>
    <col min="1799" max="1799" width="6.85546875" style="4" customWidth="1"/>
    <col min="1800" max="1800" width="7.42578125" style="4" customWidth="1"/>
    <col min="1801" max="1809" width="6.42578125" style="4" customWidth="1"/>
    <col min="1810" max="1811" width="9.42578125" style="4" customWidth="1"/>
    <col min="1812" max="1812" width="9.85546875" style="4" customWidth="1"/>
    <col min="1813" max="1814" width="6.42578125" style="4" customWidth="1"/>
    <col min="1815" max="1815" width="8" style="4" customWidth="1"/>
    <col min="1816" max="1816" width="6.85546875" style="4" customWidth="1"/>
    <col min="1817" max="2048" width="8.42578125" style="4"/>
    <col min="2049" max="2049" width="17.85546875" style="4" customWidth="1"/>
    <col min="2050" max="2050" width="6.7109375" style="4" customWidth="1"/>
    <col min="2051" max="2051" width="7.42578125" style="4" customWidth="1"/>
    <col min="2052" max="2052" width="8.140625" style="4" customWidth="1"/>
    <col min="2053" max="2053" width="10" style="4" customWidth="1"/>
    <col min="2054" max="2054" width="8" style="4" customWidth="1"/>
    <col min="2055" max="2055" width="6.85546875" style="4" customWidth="1"/>
    <col min="2056" max="2056" width="7.42578125" style="4" customWidth="1"/>
    <col min="2057" max="2065" width="6.42578125" style="4" customWidth="1"/>
    <col min="2066" max="2067" width="9.42578125" style="4" customWidth="1"/>
    <col min="2068" max="2068" width="9.85546875" style="4" customWidth="1"/>
    <col min="2069" max="2070" width="6.42578125" style="4" customWidth="1"/>
    <col min="2071" max="2071" width="8" style="4" customWidth="1"/>
    <col min="2072" max="2072" width="6.85546875" style="4" customWidth="1"/>
    <col min="2073" max="2304" width="8.42578125" style="4"/>
    <col min="2305" max="2305" width="17.85546875" style="4" customWidth="1"/>
    <col min="2306" max="2306" width="6.7109375" style="4" customWidth="1"/>
    <col min="2307" max="2307" width="7.42578125" style="4" customWidth="1"/>
    <col min="2308" max="2308" width="8.140625" style="4" customWidth="1"/>
    <col min="2309" max="2309" width="10" style="4" customWidth="1"/>
    <col min="2310" max="2310" width="8" style="4" customWidth="1"/>
    <col min="2311" max="2311" width="6.85546875" style="4" customWidth="1"/>
    <col min="2312" max="2312" width="7.42578125" style="4" customWidth="1"/>
    <col min="2313" max="2321" width="6.42578125" style="4" customWidth="1"/>
    <col min="2322" max="2323" width="9.42578125" style="4" customWidth="1"/>
    <col min="2324" max="2324" width="9.85546875" style="4" customWidth="1"/>
    <col min="2325" max="2326" width="6.42578125" style="4" customWidth="1"/>
    <col min="2327" max="2327" width="8" style="4" customWidth="1"/>
    <col min="2328" max="2328" width="6.85546875" style="4" customWidth="1"/>
    <col min="2329" max="2560" width="8.42578125" style="4"/>
    <col min="2561" max="2561" width="17.85546875" style="4" customWidth="1"/>
    <col min="2562" max="2562" width="6.7109375" style="4" customWidth="1"/>
    <col min="2563" max="2563" width="7.42578125" style="4" customWidth="1"/>
    <col min="2564" max="2564" width="8.140625" style="4" customWidth="1"/>
    <col min="2565" max="2565" width="10" style="4" customWidth="1"/>
    <col min="2566" max="2566" width="8" style="4" customWidth="1"/>
    <col min="2567" max="2567" width="6.85546875" style="4" customWidth="1"/>
    <col min="2568" max="2568" width="7.42578125" style="4" customWidth="1"/>
    <col min="2569" max="2577" width="6.42578125" style="4" customWidth="1"/>
    <col min="2578" max="2579" width="9.42578125" style="4" customWidth="1"/>
    <col min="2580" max="2580" width="9.85546875" style="4" customWidth="1"/>
    <col min="2581" max="2582" width="6.42578125" style="4" customWidth="1"/>
    <col min="2583" max="2583" width="8" style="4" customWidth="1"/>
    <col min="2584" max="2584" width="6.85546875" style="4" customWidth="1"/>
    <col min="2585" max="2816" width="8.42578125" style="4"/>
    <col min="2817" max="2817" width="17.85546875" style="4" customWidth="1"/>
    <col min="2818" max="2818" width="6.7109375" style="4" customWidth="1"/>
    <col min="2819" max="2819" width="7.42578125" style="4" customWidth="1"/>
    <col min="2820" max="2820" width="8.140625" style="4" customWidth="1"/>
    <col min="2821" max="2821" width="10" style="4" customWidth="1"/>
    <col min="2822" max="2822" width="8" style="4" customWidth="1"/>
    <col min="2823" max="2823" width="6.85546875" style="4" customWidth="1"/>
    <col min="2824" max="2824" width="7.42578125" style="4" customWidth="1"/>
    <col min="2825" max="2833" width="6.42578125" style="4" customWidth="1"/>
    <col min="2834" max="2835" width="9.42578125" style="4" customWidth="1"/>
    <col min="2836" max="2836" width="9.85546875" style="4" customWidth="1"/>
    <col min="2837" max="2838" width="6.42578125" style="4" customWidth="1"/>
    <col min="2839" max="2839" width="8" style="4" customWidth="1"/>
    <col min="2840" max="2840" width="6.85546875" style="4" customWidth="1"/>
    <col min="2841" max="3072" width="8.42578125" style="4"/>
    <col min="3073" max="3073" width="17.85546875" style="4" customWidth="1"/>
    <col min="3074" max="3074" width="6.7109375" style="4" customWidth="1"/>
    <col min="3075" max="3075" width="7.42578125" style="4" customWidth="1"/>
    <col min="3076" max="3076" width="8.140625" style="4" customWidth="1"/>
    <col min="3077" max="3077" width="10" style="4" customWidth="1"/>
    <col min="3078" max="3078" width="8" style="4" customWidth="1"/>
    <col min="3079" max="3079" width="6.85546875" style="4" customWidth="1"/>
    <col min="3080" max="3080" width="7.42578125" style="4" customWidth="1"/>
    <col min="3081" max="3089" width="6.42578125" style="4" customWidth="1"/>
    <col min="3090" max="3091" width="9.42578125" style="4" customWidth="1"/>
    <col min="3092" max="3092" width="9.85546875" style="4" customWidth="1"/>
    <col min="3093" max="3094" width="6.42578125" style="4" customWidth="1"/>
    <col min="3095" max="3095" width="8" style="4" customWidth="1"/>
    <col min="3096" max="3096" width="6.85546875" style="4" customWidth="1"/>
    <col min="3097" max="3328" width="8.42578125" style="4"/>
    <col min="3329" max="3329" width="17.85546875" style="4" customWidth="1"/>
    <col min="3330" max="3330" width="6.7109375" style="4" customWidth="1"/>
    <col min="3331" max="3331" width="7.42578125" style="4" customWidth="1"/>
    <col min="3332" max="3332" width="8.140625" style="4" customWidth="1"/>
    <col min="3333" max="3333" width="10" style="4" customWidth="1"/>
    <col min="3334" max="3334" width="8" style="4" customWidth="1"/>
    <col min="3335" max="3335" width="6.85546875" style="4" customWidth="1"/>
    <col min="3336" max="3336" width="7.42578125" style="4" customWidth="1"/>
    <col min="3337" max="3345" width="6.42578125" style="4" customWidth="1"/>
    <col min="3346" max="3347" width="9.42578125" style="4" customWidth="1"/>
    <col min="3348" max="3348" width="9.85546875" style="4" customWidth="1"/>
    <col min="3349" max="3350" width="6.42578125" style="4" customWidth="1"/>
    <col min="3351" max="3351" width="8" style="4" customWidth="1"/>
    <col min="3352" max="3352" width="6.85546875" style="4" customWidth="1"/>
    <col min="3353" max="3584" width="8.42578125" style="4"/>
    <col min="3585" max="3585" width="17.85546875" style="4" customWidth="1"/>
    <col min="3586" max="3586" width="6.7109375" style="4" customWidth="1"/>
    <col min="3587" max="3587" width="7.42578125" style="4" customWidth="1"/>
    <col min="3588" max="3588" width="8.140625" style="4" customWidth="1"/>
    <col min="3589" max="3589" width="10" style="4" customWidth="1"/>
    <col min="3590" max="3590" width="8" style="4" customWidth="1"/>
    <col min="3591" max="3591" width="6.85546875" style="4" customWidth="1"/>
    <col min="3592" max="3592" width="7.42578125" style="4" customWidth="1"/>
    <col min="3593" max="3601" width="6.42578125" style="4" customWidth="1"/>
    <col min="3602" max="3603" width="9.42578125" style="4" customWidth="1"/>
    <col min="3604" max="3604" width="9.85546875" style="4" customWidth="1"/>
    <col min="3605" max="3606" width="6.42578125" style="4" customWidth="1"/>
    <col min="3607" max="3607" width="8" style="4" customWidth="1"/>
    <col min="3608" max="3608" width="6.85546875" style="4" customWidth="1"/>
    <col min="3609" max="3840" width="8.42578125" style="4"/>
    <col min="3841" max="3841" width="17.85546875" style="4" customWidth="1"/>
    <col min="3842" max="3842" width="6.7109375" style="4" customWidth="1"/>
    <col min="3843" max="3843" width="7.42578125" style="4" customWidth="1"/>
    <col min="3844" max="3844" width="8.140625" style="4" customWidth="1"/>
    <col min="3845" max="3845" width="10" style="4" customWidth="1"/>
    <col min="3846" max="3846" width="8" style="4" customWidth="1"/>
    <col min="3847" max="3847" width="6.85546875" style="4" customWidth="1"/>
    <col min="3848" max="3848" width="7.42578125" style="4" customWidth="1"/>
    <col min="3849" max="3857" width="6.42578125" style="4" customWidth="1"/>
    <col min="3858" max="3859" width="9.42578125" style="4" customWidth="1"/>
    <col min="3860" max="3860" width="9.85546875" style="4" customWidth="1"/>
    <col min="3861" max="3862" width="6.42578125" style="4" customWidth="1"/>
    <col min="3863" max="3863" width="8" style="4" customWidth="1"/>
    <col min="3864" max="3864" width="6.85546875" style="4" customWidth="1"/>
    <col min="3865" max="4096" width="8.42578125" style="4"/>
    <col min="4097" max="4097" width="17.85546875" style="4" customWidth="1"/>
    <col min="4098" max="4098" width="6.7109375" style="4" customWidth="1"/>
    <col min="4099" max="4099" width="7.42578125" style="4" customWidth="1"/>
    <col min="4100" max="4100" width="8.140625" style="4" customWidth="1"/>
    <col min="4101" max="4101" width="10" style="4" customWidth="1"/>
    <col min="4102" max="4102" width="8" style="4" customWidth="1"/>
    <col min="4103" max="4103" width="6.85546875" style="4" customWidth="1"/>
    <col min="4104" max="4104" width="7.42578125" style="4" customWidth="1"/>
    <col min="4105" max="4113" width="6.42578125" style="4" customWidth="1"/>
    <col min="4114" max="4115" width="9.42578125" style="4" customWidth="1"/>
    <col min="4116" max="4116" width="9.85546875" style="4" customWidth="1"/>
    <col min="4117" max="4118" width="6.42578125" style="4" customWidth="1"/>
    <col min="4119" max="4119" width="8" style="4" customWidth="1"/>
    <col min="4120" max="4120" width="6.85546875" style="4" customWidth="1"/>
    <col min="4121" max="4352" width="8.42578125" style="4"/>
    <col min="4353" max="4353" width="17.85546875" style="4" customWidth="1"/>
    <col min="4354" max="4354" width="6.7109375" style="4" customWidth="1"/>
    <col min="4355" max="4355" width="7.42578125" style="4" customWidth="1"/>
    <col min="4356" max="4356" width="8.140625" style="4" customWidth="1"/>
    <col min="4357" max="4357" width="10" style="4" customWidth="1"/>
    <col min="4358" max="4358" width="8" style="4" customWidth="1"/>
    <col min="4359" max="4359" width="6.85546875" style="4" customWidth="1"/>
    <col min="4360" max="4360" width="7.42578125" style="4" customWidth="1"/>
    <col min="4361" max="4369" width="6.42578125" style="4" customWidth="1"/>
    <col min="4370" max="4371" width="9.42578125" style="4" customWidth="1"/>
    <col min="4372" max="4372" width="9.85546875" style="4" customWidth="1"/>
    <col min="4373" max="4374" width="6.42578125" style="4" customWidth="1"/>
    <col min="4375" max="4375" width="8" style="4" customWidth="1"/>
    <col min="4376" max="4376" width="6.85546875" style="4" customWidth="1"/>
    <col min="4377" max="4608" width="8.42578125" style="4"/>
    <col min="4609" max="4609" width="17.85546875" style="4" customWidth="1"/>
    <col min="4610" max="4610" width="6.7109375" style="4" customWidth="1"/>
    <col min="4611" max="4611" width="7.42578125" style="4" customWidth="1"/>
    <col min="4612" max="4612" width="8.140625" style="4" customWidth="1"/>
    <col min="4613" max="4613" width="10" style="4" customWidth="1"/>
    <col min="4614" max="4614" width="8" style="4" customWidth="1"/>
    <col min="4615" max="4615" width="6.85546875" style="4" customWidth="1"/>
    <col min="4616" max="4616" width="7.42578125" style="4" customWidth="1"/>
    <col min="4617" max="4625" width="6.42578125" style="4" customWidth="1"/>
    <col min="4626" max="4627" width="9.42578125" style="4" customWidth="1"/>
    <col min="4628" max="4628" width="9.85546875" style="4" customWidth="1"/>
    <col min="4629" max="4630" width="6.42578125" style="4" customWidth="1"/>
    <col min="4631" max="4631" width="8" style="4" customWidth="1"/>
    <col min="4632" max="4632" width="6.85546875" style="4" customWidth="1"/>
    <col min="4633" max="4864" width="8.42578125" style="4"/>
    <col min="4865" max="4865" width="17.85546875" style="4" customWidth="1"/>
    <col min="4866" max="4866" width="6.7109375" style="4" customWidth="1"/>
    <col min="4867" max="4867" width="7.42578125" style="4" customWidth="1"/>
    <col min="4868" max="4868" width="8.140625" style="4" customWidth="1"/>
    <col min="4869" max="4869" width="10" style="4" customWidth="1"/>
    <col min="4870" max="4870" width="8" style="4" customWidth="1"/>
    <col min="4871" max="4871" width="6.85546875" style="4" customWidth="1"/>
    <col min="4872" max="4872" width="7.42578125" style="4" customWidth="1"/>
    <col min="4873" max="4881" width="6.42578125" style="4" customWidth="1"/>
    <col min="4882" max="4883" width="9.42578125" style="4" customWidth="1"/>
    <col min="4884" max="4884" width="9.85546875" style="4" customWidth="1"/>
    <col min="4885" max="4886" width="6.42578125" style="4" customWidth="1"/>
    <col min="4887" max="4887" width="8" style="4" customWidth="1"/>
    <col min="4888" max="4888" width="6.85546875" style="4" customWidth="1"/>
    <col min="4889" max="5120" width="8.42578125" style="4"/>
    <col min="5121" max="5121" width="17.85546875" style="4" customWidth="1"/>
    <col min="5122" max="5122" width="6.7109375" style="4" customWidth="1"/>
    <col min="5123" max="5123" width="7.42578125" style="4" customWidth="1"/>
    <col min="5124" max="5124" width="8.140625" style="4" customWidth="1"/>
    <col min="5125" max="5125" width="10" style="4" customWidth="1"/>
    <col min="5126" max="5126" width="8" style="4" customWidth="1"/>
    <col min="5127" max="5127" width="6.85546875" style="4" customWidth="1"/>
    <col min="5128" max="5128" width="7.42578125" style="4" customWidth="1"/>
    <col min="5129" max="5137" width="6.42578125" style="4" customWidth="1"/>
    <col min="5138" max="5139" width="9.42578125" style="4" customWidth="1"/>
    <col min="5140" max="5140" width="9.85546875" style="4" customWidth="1"/>
    <col min="5141" max="5142" width="6.42578125" style="4" customWidth="1"/>
    <col min="5143" max="5143" width="8" style="4" customWidth="1"/>
    <col min="5144" max="5144" width="6.85546875" style="4" customWidth="1"/>
    <col min="5145" max="5376" width="8.42578125" style="4"/>
    <col min="5377" max="5377" width="17.85546875" style="4" customWidth="1"/>
    <col min="5378" max="5378" width="6.7109375" style="4" customWidth="1"/>
    <col min="5379" max="5379" width="7.42578125" style="4" customWidth="1"/>
    <col min="5380" max="5380" width="8.140625" style="4" customWidth="1"/>
    <col min="5381" max="5381" width="10" style="4" customWidth="1"/>
    <col min="5382" max="5382" width="8" style="4" customWidth="1"/>
    <col min="5383" max="5383" width="6.85546875" style="4" customWidth="1"/>
    <col min="5384" max="5384" width="7.42578125" style="4" customWidth="1"/>
    <col min="5385" max="5393" width="6.42578125" style="4" customWidth="1"/>
    <col min="5394" max="5395" width="9.42578125" style="4" customWidth="1"/>
    <col min="5396" max="5396" width="9.85546875" style="4" customWidth="1"/>
    <col min="5397" max="5398" width="6.42578125" style="4" customWidth="1"/>
    <col min="5399" max="5399" width="8" style="4" customWidth="1"/>
    <col min="5400" max="5400" width="6.85546875" style="4" customWidth="1"/>
    <col min="5401" max="5632" width="8.42578125" style="4"/>
    <col min="5633" max="5633" width="17.85546875" style="4" customWidth="1"/>
    <col min="5634" max="5634" width="6.7109375" style="4" customWidth="1"/>
    <col min="5635" max="5635" width="7.42578125" style="4" customWidth="1"/>
    <col min="5636" max="5636" width="8.140625" style="4" customWidth="1"/>
    <col min="5637" max="5637" width="10" style="4" customWidth="1"/>
    <col min="5638" max="5638" width="8" style="4" customWidth="1"/>
    <col min="5639" max="5639" width="6.85546875" style="4" customWidth="1"/>
    <col min="5640" max="5640" width="7.42578125" style="4" customWidth="1"/>
    <col min="5641" max="5649" width="6.42578125" style="4" customWidth="1"/>
    <col min="5650" max="5651" width="9.42578125" style="4" customWidth="1"/>
    <col min="5652" max="5652" width="9.85546875" style="4" customWidth="1"/>
    <col min="5653" max="5654" width="6.42578125" style="4" customWidth="1"/>
    <col min="5655" max="5655" width="8" style="4" customWidth="1"/>
    <col min="5656" max="5656" width="6.85546875" style="4" customWidth="1"/>
    <col min="5657" max="5888" width="8.42578125" style="4"/>
    <col min="5889" max="5889" width="17.85546875" style="4" customWidth="1"/>
    <col min="5890" max="5890" width="6.7109375" style="4" customWidth="1"/>
    <col min="5891" max="5891" width="7.42578125" style="4" customWidth="1"/>
    <col min="5892" max="5892" width="8.140625" style="4" customWidth="1"/>
    <col min="5893" max="5893" width="10" style="4" customWidth="1"/>
    <col min="5894" max="5894" width="8" style="4" customWidth="1"/>
    <col min="5895" max="5895" width="6.85546875" style="4" customWidth="1"/>
    <col min="5896" max="5896" width="7.42578125" style="4" customWidth="1"/>
    <col min="5897" max="5905" width="6.42578125" style="4" customWidth="1"/>
    <col min="5906" max="5907" width="9.42578125" style="4" customWidth="1"/>
    <col min="5908" max="5908" width="9.85546875" style="4" customWidth="1"/>
    <col min="5909" max="5910" width="6.42578125" style="4" customWidth="1"/>
    <col min="5911" max="5911" width="8" style="4" customWidth="1"/>
    <col min="5912" max="5912" width="6.85546875" style="4" customWidth="1"/>
    <col min="5913" max="6144" width="8.42578125" style="4"/>
    <col min="6145" max="6145" width="17.85546875" style="4" customWidth="1"/>
    <col min="6146" max="6146" width="6.7109375" style="4" customWidth="1"/>
    <col min="6147" max="6147" width="7.42578125" style="4" customWidth="1"/>
    <col min="6148" max="6148" width="8.140625" style="4" customWidth="1"/>
    <col min="6149" max="6149" width="10" style="4" customWidth="1"/>
    <col min="6150" max="6150" width="8" style="4" customWidth="1"/>
    <col min="6151" max="6151" width="6.85546875" style="4" customWidth="1"/>
    <col min="6152" max="6152" width="7.42578125" style="4" customWidth="1"/>
    <col min="6153" max="6161" width="6.42578125" style="4" customWidth="1"/>
    <col min="6162" max="6163" width="9.42578125" style="4" customWidth="1"/>
    <col min="6164" max="6164" width="9.85546875" style="4" customWidth="1"/>
    <col min="6165" max="6166" width="6.42578125" style="4" customWidth="1"/>
    <col min="6167" max="6167" width="8" style="4" customWidth="1"/>
    <col min="6168" max="6168" width="6.85546875" style="4" customWidth="1"/>
    <col min="6169" max="6400" width="8.42578125" style="4"/>
    <col min="6401" max="6401" width="17.85546875" style="4" customWidth="1"/>
    <col min="6402" max="6402" width="6.7109375" style="4" customWidth="1"/>
    <col min="6403" max="6403" width="7.42578125" style="4" customWidth="1"/>
    <col min="6404" max="6404" width="8.140625" style="4" customWidth="1"/>
    <col min="6405" max="6405" width="10" style="4" customWidth="1"/>
    <col min="6406" max="6406" width="8" style="4" customWidth="1"/>
    <col min="6407" max="6407" width="6.85546875" style="4" customWidth="1"/>
    <col min="6408" max="6408" width="7.42578125" style="4" customWidth="1"/>
    <col min="6409" max="6417" width="6.42578125" style="4" customWidth="1"/>
    <col min="6418" max="6419" width="9.42578125" style="4" customWidth="1"/>
    <col min="6420" max="6420" width="9.85546875" style="4" customWidth="1"/>
    <col min="6421" max="6422" width="6.42578125" style="4" customWidth="1"/>
    <col min="6423" max="6423" width="8" style="4" customWidth="1"/>
    <col min="6424" max="6424" width="6.85546875" style="4" customWidth="1"/>
    <col min="6425" max="6656" width="8.42578125" style="4"/>
    <col min="6657" max="6657" width="17.85546875" style="4" customWidth="1"/>
    <col min="6658" max="6658" width="6.7109375" style="4" customWidth="1"/>
    <col min="6659" max="6659" width="7.42578125" style="4" customWidth="1"/>
    <col min="6660" max="6660" width="8.140625" style="4" customWidth="1"/>
    <col min="6661" max="6661" width="10" style="4" customWidth="1"/>
    <col min="6662" max="6662" width="8" style="4" customWidth="1"/>
    <col min="6663" max="6663" width="6.85546875" style="4" customWidth="1"/>
    <col min="6664" max="6664" width="7.42578125" style="4" customWidth="1"/>
    <col min="6665" max="6673" width="6.42578125" style="4" customWidth="1"/>
    <col min="6674" max="6675" width="9.42578125" style="4" customWidth="1"/>
    <col min="6676" max="6676" width="9.85546875" style="4" customWidth="1"/>
    <col min="6677" max="6678" width="6.42578125" style="4" customWidth="1"/>
    <col min="6679" max="6679" width="8" style="4" customWidth="1"/>
    <col min="6680" max="6680" width="6.85546875" style="4" customWidth="1"/>
    <col min="6681" max="6912" width="8.42578125" style="4"/>
    <col min="6913" max="6913" width="17.85546875" style="4" customWidth="1"/>
    <col min="6914" max="6914" width="6.7109375" style="4" customWidth="1"/>
    <col min="6915" max="6915" width="7.42578125" style="4" customWidth="1"/>
    <col min="6916" max="6916" width="8.140625" style="4" customWidth="1"/>
    <col min="6917" max="6917" width="10" style="4" customWidth="1"/>
    <col min="6918" max="6918" width="8" style="4" customWidth="1"/>
    <col min="6919" max="6919" width="6.85546875" style="4" customWidth="1"/>
    <col min="6920" max="6920" width="7.42578125" style="4" customWidth="1"/>
    <col min="6921" max="6929" width="6.42578125" style="4" customWidth="1"/>
    <col min="6930" max="6931" width="9.42578125" style="4" customWidth="1"/>
    <col min="6932" max="6932" width="9.85546875" style="4" customWidth="1"/>
    <col min="6933" max="6934" width="6.42578125" style="4" customWidth="1"/>
    <col min="6935" max="6935" width="8" style="4" customWidth="1"/>
    <col min="6936" max="6936" width="6.85546875" style="4" customWidth="1"/>
    <col min="6937" max="7168" width="8.42578125" style="4"/>
    <col min="7169" max="7169" width="17.85546875" style="4" customWidth="1"/>
    <col min="7170" max="7170" width="6.7109375" style="4" customWidth="1"/>
    <col min="7171" max="7171" width="7.42578125" style="4" customWidth="1"/>
    <col min="7172" max="7172" width="8.140625" style="4" customWidth="1"/>
    <col min="7173" max="7173" width="10" style="4" customWidth="1"/>
    <col min="7174" max="7174" width="8" style="4" customWidth="1"/>
    <col min="7175" max="7175" width="6.85546875" style="4" customWidth="1"/>
    <col min="7176" max="7176" width="7.42578125" style="4" customWidth="1"/>
    <col min="7177" max="7185" width="6.42578125" style="4" customWidth="1"/>
    <col min="7186" max="7187" width="9.42578125" style="4" customWidth="1"/>
    <col min="7188" max="7188" width="9.85546875" style="4" customWidth="1"/>
    <col min="7189" max="7190" width="6.42578125" style="4" customWidth="1"/>
    <col min="7191" max="7191" width="8" style="4" customWidth="1"/>
    <col min="7192" max="7192" width="6.85546875" style="4" customWidth="1"/>
    <col min="7193" max="7424" width="8.42578125" style="4"/>
    <col min="7425" max="7425" width="17.85546875" style="4" customWidth="1"/>
    <col min="7426" max="7426" width="6.7109375" style="4" customWidth="1"/>
    <col min="7427" max="7427" width="7.42578125" style="4" customWidth="1"/>
    <col min="7428" max="7428" width="8.140625" style="4" customWidth="1"/>
    <col min="7429" max="7429" width="10" style="4" customWidth="1"/>
    <col min="7430" max="7430" width="8" style="4" customWidth="1"/>
    <col min="7431" max="7431" width="6.85546875" style="4" customWidth="1"/>
    <col min="7432" max="7432" width="7.42578125" style="4" customWidth="1"/>
    <col min="7433" max="7441" width="6.42578125" style="4" customWidth="1"/>
    <col min="7442" max="7443" width="9.42578125" style="4" customWidth="1"/>
    <col min="7444" max="7444" width="9.85546875" style="4" customWidth="1"/>
    <col min="7445" max="7446" width="6.42578125" style="4" customWidth="1"/>
    <col min="7447" max="7447" width="8" style="4" customWidth="1"/>
    <col min="7448" max="7448" width="6.85546875" style="4" customWidth="1"/>
    <col min="7449" max="7680" width="8.42578125" style="4"/>
    <col min="7681" max="7681" width="17.85546875" style="4" customWidth="1"/>
    <col min="7682" max="7682" width="6.7109375" style="4" customWidth="1"/>
    <col min="7683" max="7683" width="7.42578125" style="4" customWidth="1"/>
    <col min="7684" max="7684" width="8.140625" style="4" customWidth="1"/>
    <col min="7685" max="7685" width="10" style="4" customWidth="1"/>
    <col min="7686" max="7686" width="8" style="4" customWidth="1"/>
    <col min="7687" max="7687" width="6.85546875" style="4" customWidth="1"/>
    <col min="7688" max="7688" width="7.42578125" style="4" customWidth="1"/>
    <col min="7689" max="7697" width="6.42578125" style="4" customWidth="1"/>
    <col min="7698" max="7699" width="9.42578125" style="4" customWidth="1"/>
    <col min="7700" max="7700" width="9.85546875" style="4" customWidth="1"/>
    <col min="7701" max="7702" width="6.42578125" style="4" customWidth="1"/>
    <col min="7703" max="7703" width="8" style="4" customWidth="1"/>
    <col min="7704" max="7704" width="6.85546875" style="4" customWidth="1"/>
    <col min="7705" max="7936" width="8.42578125" style="4"/>
    <col min="7937" max="7937" width="17.85546875" style="4" customWidth="1"/>
    <col min="7938" max="7938" width="6.7109375" style="4" customWidth="1"/>
    <col min="7939" max="7939" width="7.42578125" style="4" customWidth="1"/>
    <col min="7940" max="7940" width="8.140625" style="4" customWidth="1"/>
    <col min="7941" max="7941" width="10" style="4" customWidth="1"/>
    <col min="7942" max="7942" width="8" style="4" customWidth="1"/>
    <col min="7943" max="7943" width="6.85546875" style="4" customWidth="1"/>
    <col min="7944" max="7944" width="7.42578125" style="4" customWidth="1"/>
    <col min="7945" max="7953" width="6.42578125" style="4" customWidth="1"/>
    <col min="7954" max="7955" width="9.42578125" style="4" customWidth="1"/>
    <col min="7956" max="7956" width="9.85546875" style="4" customWidth="1"/>
    <col min="7957" max="7958" width="6.42578125" style="4" customWidth="1"/>
    <col min="7959" max="7959" width="8" style="4" customWidth="1"/>
    <col min="7960" max="7960" width="6.85546875" style="4" customWidth="1"/>
    <col min="7961" max="8192" width="8.42578125" style="4"/>
    <col min="8193" max="8193" width="17.85546875" style="4" customWidth="1"/>
    <col min="8194" max="8194" width="6.7109375" style="4" customWidth="1"/>
    <col min="8195" max="8195" width="7.42578125" style="4" customWidth="1"/>
    <col min="8196" max="8196" width="8.140625" style="4" customWidth="1"/>
    <col min="8197" max="8197" width="10" style="4" customWidth="1"/>
    <col min="8198" max="8198" width="8" style="4" customWidth="1"/>
    <col min="8199" max="8199" width="6.85546875" style="4" customWidth="1"/>
    <col min="8200" max="8200" width="7.42578125" style="4" customWidth="1"/>
    <col min="8201" max="8209" width="6.42578125" style="4" customWidth="1"/>
    <col min="8210" max="8211" width="9.42578125" style="4" customWidth="1"/>
    <col min="8212" max="8212" width="9.85546875" style="4" customWidth="1"/>
    <col min="8213" max="8214" width="6.42578125" style="4" customWidth="1"/>
    <col min="8215" max="8215" width="8" style="4" customWidth="1"/>
    <col min="8216" max="8216" width="6.85546875" style="4" customWidth="1"/>
    <col min="8217" max="8448" width="8.42578125" style="4"/>
    <col min="8449" max="8449" width="17.85546875" style="4" customWidth="1"/>
    <col min="8450" max="8450" width="6.7109375" style="4" customWidth="1"/>
    <col min="8451" max="8451" width="7.42578125" style="4" customWidth="1"/>
    <col min="8452" max="8452" width="8.140625" style="4" customWidth="1"/>
    <col min="8453" max="8453" width="10" style="4" customWidth="1"/>
    <col min="8454" max="8454" width="8" style="4" customWidth="1"/>
    <col min="8455" max="8455" width="6.85546875" style="4" customWidth="1"/>
    <col min="8456" max="8456" width="7.42578125" style="4" customWidth="1"/>
    <col min="8457" max="8465" width="6.42578125" style="4" customWidth="1"/>
    <col min="8466" max="8467" width="9.42578125" style="4" customWidth="1"/>
    <col min="8468" max="8468" width="9.85546875" style="4" customWidth="1"/>
    <col min="8469" max="8470" width="6.42578125" style="4" customWidth="1"/>
    <col min="8471" max="8471" width="8" style="4" customWidth="1"/>
    <col min="8472" max="8472" width="6.85546875" style="4" customWidth="1"/>
    <col min="8473" max="8704" width="8.42578125" style="4"/>
    <col min="8705" max="8705" width="17.85546875" style="4" customWidth="1"/>
    <col min="8706" max="8706" width="6.7109375" style="4" customWidth="1"/>
    <col min="8707" max="8707" width="7.42578125" style="4" customWidth="1"/>
    <col min="8708" max="8708" width="8.140625" style="4" customWidth="1"/>
    <col min="8709" max="8709" width="10" style="4" customWidth="1"/>
    <col min="8710" max="8710" width="8" style="4" customWidth="1"/>
    <col min="8711" max="8711" width="6.85546875" style="4" customWidth="1"/>
    <col min="8712" max="8712" width="7.42578125" style="4" customWidth="1"/>
    <col min="8713" max="8721" width="6.42578125" style="4" customWidth="1"/>
    <col min="8722" max="8723" width="9.42578125" style="4" customWidth="1"/>
    <col min="8724" max="8724" width="9.85546875" style="4" customWidth="1"/>
    <col min="8725" max="8726" width="6.42578125" style="4" customWidth="1"/>
    <col min="8727" max="8727" width="8" style="4" customWidth="1"/>
    <col min="8728" max="8728" width="6.85546875" style="4" customWidth="1"/>
    <col min="8729" max="8960" width="8.42578125" style="4"/>
    <col min="8961" max="8961" width="17.85546875" style="4" customWidth="1"/>
    <col min="8962" max="8962" width="6.7109375" style="4" customWidth="1"/>
    <col min="8963" max="8963" width="7.42578125" style="4" customWidth="1"/>
    <col min="8964" max="8964" width="8.140625" style="4" customWidth="1"/>
    <col min="8965" max="8965" width="10" style="4" customWidth="1"/>
    <col min="8966" max="8966" width="8" style="4" customWidth="1"/>
    <col min="8967" max="8967" width="6.85546875" style="4" customWidth="1"/>
    <col min="8968" max="8968" width="7.42578125" style="4" customWidth="1"/>
    <col min="8969" max="8977" width="6.42578125" style="4" customWidth="1"/>
    <col min="8978" max="8979" width="9.42578125" style="4" customWidth="1"/>
    <col min="8980" max="8980" width="9.85546875" style="4" customWidth="1"/>
    <col min="8981" max="8982" width="6.42578125" style="4" customWidth="1"/>
    <col min="8983" max="8983" width="8" style="4" customWidth="1"/>
    <col min="8984" max="8984" width="6.85546875" style="4" customWidth="1"/>
    <col min="8985" max="9216" width="8.42578125" style="4"/>
    <col min="9217" max="9217" width="17.85546875" style="4" customWidth="1"/>
    <col min="9218" max="9218" width="6.7109375" style="4" customWidth="1"/>
    <col min="9219" max="9219" width="7.42578125" style="4" customWidth="1"/>
    <col min="9220" max="9220" width="8.140625" style="4" customWidth="1"/>
    <col min="9221" max="9221" width="10" style="4" customWidth="1"/>
    <col min="9222" max="9222" width="8" style="4" customWidth="1"/>
    <col min="9223" max="9223" width="6.85546875" style="4" customWidth="1"/>
    <col min="9224" max="9224" width="7.42578125" style="4" customWidth="1"/>
    <col min="9225" max="9233" width="6.42578125" style="4" customWidth="1"/>
    <col min="9234" max="9235" width="9.42578125" style="4" customWidth="1"/>
    <col min="9236" max="9236" width="9.85546875" style="4" customWidth="1"/>
    <col min="9237" max="9238" width="6.42578125" style="4" customWidth="1"/>
    <col min="9239" max="9239" width="8" style="4" customWidth="1"/>
    <col min="9240" max="9240" width="6.85546875" style="4" customWidth="1"/>
    <col min="9241" max="9472" width="8.42578125" style="4"/>
    <col min="9473" max="9473" width="17.85546875" style="4" customWidth="1"/>
    <col min="9474" max="9474" width="6.7109375" style="4" customWidth="1"/>
    <col min="9475" max="9475" width="7.42578125" style="4" customWidth="1"/>
    <col min="9476" max="9476" width="8.140625" style="4" customWidth="1"/>
    <col min="9477" max="9477" width="10" style="4" customWidth="1"/>
    <col min="9478" max="9478" width="8" style="4" customWidth="1"/>
    <col min="9479" max="9479" width="6.85546875" style="4" customWidth="1"/>
    <col min="9480" max="9480" width="7.42578125" style="4" customWidth="1"/>
    <col min="9481" max="9489" width="6.42578125" style="4" customWidth="1"/>
    <col min="9490" max="9491" width="9.42578125" style="4" customWidth="1"/>
    <col min="9492" max="9492" width="9.85546875" style="4" customWidth="1"/>
    <col min="9493" max="9494" width="6.42578125" style="4" customWidth="1"/>
    <col min="9495" max="9495" width="8" style="4" customWidth="1"/>
    <col min="9496" max="9496" width="6.85546875" style="4" customWidth="1"/>
    <col min="9497" max="9728" width="8.42578125" style="4"/>
    <col min="9729" max="9729" width="17.85546875" style="4" customWidth="1"/>
    <col min="9730" max="9730" width="6.7109375" style="4" customWidth="1"/>
    <col min="9731" max="9731" width="7.42578125" style="4" customWidth="1"/>
    <col min="9732" max="9732" width="8.140625" style="4" customWidth="1"/>
    <col min="9733" max="9733" width="10" style="4" customWidth="1"/>
    <col min="9734" max="9734" width="8" style="4" customWidth="1"/>
    <col min="9735" max="9735" width="6.85546875" style="4" customWidth="1"/>
    <col min="9736" max="9736" width="7.42578125" style="4" customWidth="1"/>
    <col min="9737" max="9745" width="6.42578125" style="4" customWidth="1"/>
    <col min="9746" max="9747" width="9.42578125" style="4" customWidth="1"/>
    <col min="9748" max="9748" width="9.85546875" style="4" customWidth="1"/>
    <col min="9749" max="9750" width="6.42578125" style="4" customWidth="1"/>
    <col min="9751" max="9751" width="8" style="4" customWidth="1"/>
    <col min="9752" max="9752" width="6.85546875" style="4" customWidth="1"/>
    <col min="9753" max="9984" width="8.42578125" style="4"/>
    <col min="9985" max="9985" width="17.85546875" style="4" customWidth="1"/>
    <col min="9986" max="9986" width="6.7109375" style="4" customWidth="1"/>
    <col min="9987" max="9987" width="7.42578125" style="4" customWidth="1"/>
    <col min="9988" max="9988" width="8.140625" style="4" customWidth="1"/>
    <col min="9989" max="9989" width="10" style="4" customWidth="1"/>
    <col min="9990" max="9990" width="8" style="4" customWidth="1"/>
    <col min="9991" max="9991" width="6.85546875" style="4" customWidth="1"/>
    <col min="9992" max="9992" width="7.42578125" style="4" customWidth="1"/>
    <col min="9993" max="10001" width="6.42578125" style="4" customWidth="1"/>
    <col min="10002" max="10003" width="9.42578125" style="4" customWidth="1"/>
    <col min="10004" max="10004" width="9.85546875" style="4" customWidth="1"/>
    <col min="10005" max="10006" width="6.42578125" style="4" customWidth="1"/>
    <col min="10007" max="10007" width="8" style="4" customWidth="1"/>
    <col min="10008" max="10008" width="6.85546875" style="4" customWidth="1"/>
    <col min="10009" max="10240" width="8.42578125" style="4"/>
    <col min="10241" max="10241" width="17.85546875" style="4" customWidth="1"/>
    <col min="10242" max="10242" width="6.7109375" style="4" customWidth="1"/>
    <col min="10243" max="10243" width="7.42578125" style="4" customWidth="1"/>
    <col min="10244" max="10244" width="8.140625" style="4" customWidth="1"/>
    <col min="10245" max="10245" width="10" style="4" customWidth="1"/>
    <col min="10246" max="10246" width="8" style="4" customWidth="1"/>
    <col min="10247" max="10247" width="6.85546875" style="4" customWidth="1"/>
    <col min="10248" max="10248" width="7.42578125" style="4" customWidth="1"/>
    <col min="10249" max="10257" width="6.42578125" style="4" customWidth="1"/>
    <col min="10258" max="10259" width="9.42578125" style="4" customWidth="1"/>
    <col min="10260" max="10260" width="9.85546875" style="4" customWidth="1"/>
    <col min="10261" max="10262" width="6.42578125" style="4" customWidth="1"/>
    <col min="10263" max="10263" width="8" style="4" customWidth="1"/>
    <col min="10264" max="10264" width="6.85546875" style="4" customWidth="1"/>
    <col min="10265" max="10496" width="8.42578125" style="4"/>
    <col min="10497" max="10497" width="17.85546875" style="4" customWidth="1"/>
    <col min="10498" max="10498" width="6.7109375" style="4" customWidth="1"/>
    <col min="10499" max="10499" width="7.42578125" style="4" customWidth="1"/>
    <col min="10500" max="10500" width="8.140625" style="4" customWidth="1"/>
    <col min="10501" max="10501" width="10" style="4" customWidth="1"/>
    <col min="10502" max="10502" width="8" style="4" customWidth="1"/>
    <col min="10503" max="10503" width="6.85546875" style="4" customWidth="1"/>
    <col min="10504" max="10504" width="7.42578125" style="4" customWidth="1"/>
    <col min="10505" max="10513" width="6.42578125" style="4" customWidth="1"/>
    <col min="10514" max="10515" width="9.42578125" style="4" customWidth="1"/>
    <col min="10516" max="10516" width="9.85546875" style="4" customWidth="1"/>
    <col min="10517" max="10518" width="6.42578125" style="4" customWidth="1"/>
    <col min="10519" max="10519" width="8" style="4" customWidth="1"/>
    <col min="10520" max="10520" width="6.85546875" style="4" customWidth="1"/>
    <col min="10521" max="10752" width="8.42578125" style="4"/>
    <col min="10753" max="10753" width="17.85546875" style="4" customWidth="1"/>
    <col min="10754" max="10754" width="6.7109375" style="4" customWidth="1"/>
    <col min="10755" max="10755" width="7.42578125" style="4" customWidth="1"/>
    <col min="10756" max="10756" width="8.140625" style="4" customWidth="1"/>
    <col min="10757" max="10757" width="10" style="4" customWidth="1"/>
    <col min="10758" max="10758" width="8" style="4" customWidth="1"/>
    <col min="10759" max="10759" width="6.85546875" style="4" customWidth="1"/>
    <col min="10760" max="10760" width="7.42578125" style="4" customWidth="1"/>
    <col min="10761" max="10769" width="6.42578125" style="4" customWidth="1"/>
    <col min="10770" max="10771" width="9.42578125" style="4" customWidth="1"/>
    <col min="10772" max="10772" width="9.85546875" style="4" customWidth="1"/>
    <col min="10773" max="10774" width="6.42578125" style="4" customWidth="1"/>
    <col min="10775" max="10775" width="8" style="4" customWidth="1"/>
    <col min="10776" max="10776" width="6.85546875" style="4" customWidth="1"/>
    <col min="10777" max="11008" width="8.42578125" style="4"/>
    <col min="11009" max="11009" width="17.85546875" style="4" customWidth="1"/>
    <col min="11010" max="11010" width="6.7109375" style="4" customWidth="1"/>
    <col min="11011" max="11011" width="7.42578125" style="4" customWidth="1"/>
    <col min="11012" max="11012" width="8.140625" style="4" customWidth="1"/>
    <col min="11013" max="11013" width="10" style="4" customWidth="1"/>
    <col min="11014" max="11014" width="8" style="4" customWidth="1"/>
    <col min="11015" max="11015" width="6.85546875" style="4" customWidth="1"/>
    <col min="11016" max="11016" width="7.42578125" style="4" customWidth="1"/>
    <col min="11017" max="11025" width="6.42578125" style="4" customWidth="1"/>
    <col min="11026" max="11027" width="9.42578125" style="4" customWidth="1"/>
    <col min="11028" max="11028" width="9.85546875" style="4" customWidth="1"/>
    <col min="11029" max="11030" width="6.42578125" style="4" customWidth="1"/>
    <col min="11031" max="11031" width="8" style="4" customWidth="1"/>
    <col min="11032" max="11032" width="6.85546875" style="4" customWidth="1"/>
    <col min="11033" max="11264" width="8.42578125" style="4"/>
    <col min="11265" max="11265" width="17.85546875" style="4" customWidth="1"/>
    <col min="11266" max="11266" width="6.7109375" style="4" customWidth="1"/>
    <col min="11267" max="11267" width="7.42578125" style="4" customWidth="1"/>
    <col min="11268" max="11268" width="8.140625" style="4" customWidth="1"/>
    <col min="11269" max="11269" width="10" style="4" customWidth="1"/>
    <col min="11270" max="11270" width="8" style="4" customWidth="1"/>
    <col min="11271" max="11271" width="6.85546875" style="4" customWidth="1"/>
    <col min="11272" max="11272" width="7.42578125" style="4" customWidth="1"/>
    <col min="11273" max="11281" width="6.42578125" style="4" customWidth="1"/>
    <col min="11282" max="11283" width="9.42578125" style="4" customWidth="1"/>
    <col min="11284" max="11284" width="9.85546875" style="4" customWidth="1"/>
    <col min="11285" max="11286" width="6.42578125" style="4" customWidth="1"/>
    <col min="11287" max="11287" width="8" style="4" customWidth="1"/>
    <col min="11288" max="11288" width="6.85546875" style="4" customWidth="1"/>
    <col min="11289" max="11520" width="8.42578125" style="4"/>
    <col min="11521" max="11521" width="17.85546875" style="4" customWidth="1"/>
    <col min="11522" max="11522" width="6.7109375" style="4" customWidth="1"/>
    <col min="11523" max="11523" width="7.42578125" style="4" customWidth="1"/>
    <col min="11524" max="11524" width="8.140625" style="4" customWidth="1"/>
    <col min="11525" max="11525" width="10" style="4" customWidth="1"/>
    <col min="11526" max="11526" width="8" style="4" customWidth="1"/>
    <col min="11527" max="11527" width="6.85546875" style="4" customWidth="1"/>
    <col min="11528" max="11528" width="7.42578125" style="4" customWidth="1"/>
    <col min="11529" max="11537" width="6.42578125" style="4" customWidth="1"/>
    <col min="11538" max="11539" width="9.42578125" style="4" customWidth="1"/>
    <col min="11540" max="11540" width="9.85546875" style="4" customWidth="1"/>
    <col min="11541" max="11542" width="6.42578125" style="4" customWidth="1"/>
    <col min="11543" max="11543" width="8" style="4" customWidth="1"/>
    <col min="11544" max="11544" width="6.85546875" style="4" customWidth="1"/>
    <col min="11545" max="11776" width="8.42578125" style="4"/>
    <col min="11777" max="11777" width="17.85546875" style="4" customWidth="1"/>
    <col min="11778" max="11778" width="6.7109375" style="4" customWidth="1"/>
    <col min="11779" max="11779" width="7.42578125" style="4" customWidth="1"/>
    <col min="11780" max="11780" width="8.140625" style="4" customWidth="1"/>
    <col min="11781" max="11781" width="10" style="4" customWidth="1"/>
    <col min="11782" max="11782" width="8" style="4" customWidth="1"/>
    <col min="11783" max="11783" width="6.85546875" style="4" customWidth="1"/>
    <col min="11784" max="11784" width="7.42578125" style="4" customWidth="1"/>
    <col min="11785" max="11793" width="6.42578125" style="4" customWidth="1"/>
    <col min="11794" max="11795" width="9.42578125" style="4" customWidth="1"/>
    <col min="11796" max="11796" width="9.85546875" style="4" customWidth="1"/>
    <col min="11797" max="11798" width="6.42578125" style="4" customWidth="1"/>
    <col min="11799" max="11799" width="8" style="4" customWidth="1"/>
    <col min="11800" max="11800" width="6.85546875" style="4" customWidth="1"/>
    <col min="11801" max="12032" width="8.42578125" style="4"/>
    <col min="12033" max="12033" width="17.85546875" style="4" customWidth="1"/>
    <col min="12034" max="12034" width="6.7109375" style="4" customWidth="1"/>
    <col min="12035" max="12035" width="7.42578125" style="4" customWidth="1"/>
    <col min="12036" max="12036" width="8.140625" style="4" customWidth="1"/>
    <col min="12037" max="12037" width="10" style="4" customWidth="1"/>
    <col min="12038" max="12038" width="8" style="4" customWidth="1"/>
    <col min="12039" max="12039" width="6.85546875" style="4" customWidth="1"/>
    <col min="12040" max="12040" width="7.42578125" style="4" customWidth="1"/>
    <col min="12041" max="12049" width="6.42578125" style="4" customWidth="1"/>
    <col min="12050" max="12051" width="9.42578125" style="4" customWidth="1"/>
    <col min="12052" max="12052" width="9.85546875" style="4" customWidth="1"/>
    <col min="12053" max="12054" width="6.42578125" style="4" customWidth="1"/>
    <col min="12055" max="12055" width="8" style="4" customWidth="1"/>
    <col min="12056" max="12056" width="6.85546875" style="4" customWidth="1"/>
    <col min="12057" max="12288" width="8.42578125" style="4"/>
    <col min="12289" max="12289" width="17.85546875" style="4" customWidth="1"/>
    <col min="12290" max="12290" width="6.7109375" style="4" customWidth="1"/>
    <col min="12291" max="12291" width="7.42578125" style="4" customWidth="1"/>
    <col min="12292" max="12292" width="8.140625" style="4" customWidth="1"/>
    <col min="12293" max="12293" width="10" style="4" customWidth="1"/>
    <col min="12294" max="12294" width="8" style="4" customWidth="1"/>
    <col min="12295" max="12295" width="6.85546875" style="4" customWidth="1"/>
    <col min="12296" max="12296" width="7.42578125" style="4" customWidth="1"/>
    <col min="12297" max="12305" width="6.42578125" style="4" customWidth="1"/>
    <col min="12306" max="12307" width="9.42578125" style="4" customWidth="1"/>
    <col min="12308" max="12308" width="9.85546875" style="4" customWidth="1"/>
    <col min="12309" max="12310" width="6.42578125" style="4" customWidth="1"/>
    <col min="12311" max="12311" width="8" style="4" customWidth="1"/>
    <col min="12312" max="12312" width="6.85546875" style="4" customWidth="1"/>
    <col min="12313" max="12544" width="8.42578125" style="4"/>
    <col min="12545" max="12545" width="17.85546875" style="4" customWidth="1"/>
    <col min="12546" max="12546" width="6.7109375" style="4" customWidth="1"/>
    <col min="12547" max="12547" width="7.42578125" style="4" customWidth="1"/>
    <col min="12548" max="12548" width="8.140625" style="4" customWidth="1"/>
    <col min="12549" max="12549" width="10" style="4" customWidth="1"/>
    <col min="12550" max="12550" width="8" style="4" customWidth="1"/>
    <col min="12551" max="12551" width="6.85546875" style="4" customWidth="1"/>
    <col min="12552" max="12552" width="7.42578125" style="4" customWidth="1"/>
    <col min="12553" max="12561" width="6.42578125" style="4" customWidth="1"/>
    <col min="12562" max="12563" width="9.42578125" style="4" customWidth="1"/>
    <col min="12564" max="12564" width="9.85546875" style="4" customWidth="1"/>
    <col min="12565" max="12566" width="6.42578125" style="4" customWidth="1"/>
    <col min="12567" max="12567" width="8" style="4" customWidth="1"/>
    <col min="12568" max="12568" width="6.85546875" style="4" customWidth="1"/>
    <col min="12569" max="12800" width="8.42578125" style="4"/>
    <col min="12801" max="12801" width="17.85546875" style="4" customWidth="1"/>
    <col min="12802" max="12802" width="6.7109375" style="4" customWidth="1"/>
    <col min="12803" max="12803" width="7.42578125" style="4" customWidth="1"/>
    <col min="12804" max="12804" width="8.140625" style="4" customWidth="1"/>
    <col min="12805" max="12805" width="10" style="4" customWidth="1"/>
    <col min="12806" max="12806" width="8" style="4" customWidth="1"/>
    <col min="12807" max="12807" width="6.85546875" style="4" customWidth="1"/>
    <col min="12808" max="12808" width="7.42578125" style="4" customWidth="1"/>
    <col min="12809" max="12817" width="6.42578125" style="4" customWidth="1"/>
    <col min="12818" max="12819" width="9.42578125" style="4" customWidth="1"/>
    <col min="12820" max="12820" width="9.85546875" style="4" customWidth="1"/>
    <col min="12821" max="12822" width="6.42578125" style="4" customWidth="1"/>
    <col min="12823" max="12823" width="8" style="4" customWidth="1"/>
    <col min="12824" max="12824" width="6.85546875" style="4" customWidth="1"/>
    <col min="12825" max="13056" width="8.42578125" style="4"/>
    <col min="13057" max="13057" width="17.85546875" style="4" customWidth="1"/>
    <col min="13058" max="13058" width="6.7109375" style="4" customWidth="1"/>
    <col min="13059" max="13059" width="7.42578125" style="4" customWidth="1"/>
    <col min="13060" max="13060" width="8.140625" style="4" customWidth="1"/>
    <col min="13061" max="13061" width="10" style="4" customWidth="1"/>
    <col min="13062" max="13062" width="8" style="4" customWidth="1"/>
    <col min="13063" max="13063" width="6.85546875" style="4" customWidth="1"/>
    <col min="13064" max="13064" width="7.42578125" style="4" customWidth="1"/>
    <col min="13065" max="13073" width="6.42578125" style="4" customWidth="1"/>
    <col min="13074" max="13075" width="9.42578125" style="4" customWidth="1"/>
    <col min="13076" max="13076" width="9.85546875" style="4" customWidth="1"/>
    <col min="13077" max="13078" width="6.42578125" style="4" customWidth="1"/>
    <col min="13079" max="13079" width="8" style="4" customWidth="1"/>
    <col min="13080" max="13080" width="6.85546875" style="4" customWidth="1"/>
    <col min="13081" max="13312" width="8.42578125" style="4"/>
    <col min="13313" max="13313" width="17.85546875" style="4" customWidth="1"/>
    <col min="13314" max="13314" width="6.7109375" style="4" customWidth="1"/>
    <col min="13315" max="13315" width="7.42578125" style="4" customWidth="1"/>
    <col min="13316" max="13316" width="8.140625" style="4" customWidth="1"/>
    <col min="13317" max="13317" width="10" style="4" customWidth="1"/>
    <col min="13318" max="13318" width="8" style="4" customWidth="1"/>
    <col min="13319" max="13319" width="6.85546875" style="4" customWidth="1"/>
    <col min="13320" max="13320" width="7.42578125" style="4" customWidth="1"/>
    <col min="13321" max="13329" width="6.42578125" style="4" customWidth="1"/>
    <col min="13330" max="13331" width="9.42578125" style="4" customWidth="1"/>
    <col min="13332" max="13332" width="9.85546875" style="4" customWidth="1"/>
    <col min="13333" max="13334" width="6.42578125" style="4" customWidth="1"/>
    <col min="13335" max="13335" width="8" style="4" customWidth="1"/>
    <col min="13336" max="13336" width="6.85546875" style="4" customWidth="1"/>
    <col min="13337" max="13568" width="8.42578125" style="4"/>
    <col min="13569" max="13569" width="17.85546875" style="4" customWidth="1"/>
    <col min="13570" max="13570" width="6.7109375" style="4" customWidth="1"/>
    <col min="13571" max="13571" width="7.42578125" style="4" customWidth="1"/>
    <col min="13572" max="13572" width="8.140625" style="4" customWidth="1"/>
    <col min="13573" max="13573" width="10" style="4" customWidth="1"/>
    <col min="13574" max="13574" width="8" style="4" customWidth="1"/>
    <col min="13575" max="13575" width="6.85546875" style="4" customWidth="1"/>
    <col min="13576" max="13576" width="7.42578125" style="4" customWidth="1"/>
    <col min="13577" max="13585" width="6.42578125" style="4" customWidth="1"/>
    <col min="13586" max="13587" width="9.42578125" style="4" customWidth="1"/>
    <col min="13588" max="13588" width="9.85546875" style="4" customWidth="1"/>
    <col min="13589" max="13590" width="6.42578125" style="4" customWidth="1"/>
    <col min="13591" max="13591" width="8" style="4" customWidth="1"/>
    <col min="13592" max="13592" width="6.85546875" style="4" customWidth="1"/>
    <col min="13593" max="13824" width="8.42578125" style="4"/>
    <col min="13825" max="13825" width="17.85546875" style="4" customWidth="1"/>
    <col min="13826" max="13826" width="6.7109375" style="4" customWidth="1"/>
    <col min="13827" max="13827" width="7.42578125" style="4" customWidth="1"/>
    <col min="13828" max="13828" width="8.140625" style="4" customWidth="1"/>
    <col min="13829" max="13829" width="10" style="4" customWidth="1"/>
    <col min="13830" max="13830" width="8" style="4" customWidth="1"/>
    <col min="13831" max="13831" width="6.85546875" style="4" customWidth="1"/>
    <col min="13832" max="13832" width="7.42578125" style="4" customWidth="1"/>
    <col min="13833" max="13841" width="6.42578125" style="4" customWidth="1"/>
    <col min="13842" max="13843" width="9.42578125" style="4" customWidth="1"/>
    <col min="13844" max="13844" width="9.85546875" style="4" customWidth="1"/>
    <col min="13845" max="13846" width="6.42578125" style="4" customWidth="1"/>
    <col min="13847" max="13847" width="8" style="4" customWidth="1"/>
    <col min="13848" max="13848" width="6.85546875" style="4" customWidth="1"/>
    <col min="13849" max="14080" width="8.42578125" style="4"/>
    <col min="14081" max="14081" width="17.85546875" style="4" customWidth="1"/>
    <col min="14082" max="14082" width="6.7109375" style="4" customWidth="1"/>
    <col min="14083" max="14083" width="7.42578125" style="4" customWidth="1"/>
    <col min="14084" max="14084" width="8.140625" style="4" customWidth="1"/>
    <col min="14085" max="14085" width="10" style="4" customWidth="1"/>
    <col min="14086" max="14086" width="8" style="4" customWidth="1"/>
    <col min="14087" max="14087" width="6.85546875" style="4" customWidth="1"/>
    <col min="14088" max="14088" width="7.42578125" style="4" customWidth="1"/>
    <col min="14089" max="14097" width="6.42578125" style="4" customWidth="1"/>
    <col min="14098" max="14099" width="9.42578125" style="4" customWidth="1"/>
    <col min="14100" max="14100" width="9.85546875" style="4" customWidth="1"/>
    <col min="14101" max="14102" width="6.42578125" style="4" customWidth="1"/>
    <col min="14103" max="14103" width="8" style="4" customWidth="1"/>
    <col min="14104" max="14104" width="6.85546875" style="4" customWidth="1"/>
    <col min="14105" max="14336" width="8.42578125" style="4"/>
    <col min="14337" max="14337" width="17.85546875" style="4" customWidth="1"/>
    <col min="14338" max="14338" width="6.7109375" style="4" customWidth="1"/>
    <col min="14339" max="14339" width="7.42578125" style="4" customWidth="1"/>
    <col min="14340" max="14340" width="8.140625" style="4" customWidth="1"/>
    <col min="14341" max="14341" width="10" style="4" customWidth="1"/>
    <col min="14342" max="14342" width="8" style="4" customWidth="1"/>
    <col min="14343" max="14343" width="6.85546875" style="4" customWidth="1"/>
    <col min="14344" max="14344" width="7.42578125" style="4" customWidth="1"/>
    <col min="14345" max="14353" width="6.42578125" style="4" customWidth="1"/>
    <col min="14354" max="14355" width="9.42578125" style="4" customWidth="1"/>
    <col min="14356" max="14356" width="9.85546875" style="4" customWidth="1"/>
    <col min="14357" max="14358" width="6.42578125" style="4" customWidth="1"/>
    <col min="14359" max="14359" width="8" style="4" customWidth="1"/>
    <col min="14360" max="14360" width="6.85546875" style="4" customWidth="1"/>
    <col min="14361" max="14592" width="8.42578125" style="4"/>
    <col min="14593" max="14593" width="17.85546875" style="4" customWidth="1"/>
    <col min="14594" max="14594" width="6.7109375" style="4" customWidth="1"/>
    <col min="14595" max="14595" width="7.42578125" style="4" customWidth="1"/>
    <col min="14596" max="14596" width="8.140625" style="4" customWidth="1"/>
    <col min="14597" max="14597" width="10" style="4" customWidth="1"/>
    <col min="14598" max="14598" width="8" style="4" customWidth="1"/>
    <col min="14599" max="14599" width="6.85546875" style="4" customWidth="1"/>
    <col min="14600" max="14600" width="7.42578125" style="4" customWidth="1"/>
    <col min="14601" max="14609" width="6.42578125" style="4" customWidth="1"/>
    <col min="14610" max="14611" width="9.42578125" style="4" customWidth="1"/>
    <col min="14612" max="14612" width="9.85546875" style="4" customWidth="1"/>
    <col min="14613" max="14614" width="6.42578125" style="4" customWidth="1"/>
    <col min="14615" max="14615" width="8" style="4" customWidth="1"/>
    <col min="14616" max="14616" width="6.85546875" style="4" customWidth="1"/>
    <col min="14617" max="14848" width="8.42578125" style="4"/>
    <col min="14849" max="14849" width="17.85546875" style="4" customWidth="1"/>
    <col min="14850" max="14850" width="6.7109375" style="4" customWidth="1"/>
    <col min="14851" max="14851" width="7.42578125" style="4" customWidth="1"/>
    <col min="14852" max="14852" width="8.140625" style="4" customWidth="1"/>
    <col min="14853" max="14853" width="10" style="4" customWidth="1"/>
    <col min="14854" max="14854" width="8" style="4" customWidth="1"/>
    <col min="14855" max="14855" width="6.85546875" style="4" customWidth="1"/>
    <col min="14856" max="14856" width="7.42578125" style="4" customWidth="1"/>
    <col min="14857" max="14865" width="6.42578125" style="4" customWidth="1"/>
    <col min="14866" max="14867" width="9.42578125" style="4" customWidth="1"/>
    <col min="14868" max="14868" width="9.85546875" style="4" customWidth="1"/>
    <col min="14869" max="14870" width="6.42578125" style="4" customWidth="1"/>
    <col min="14871" max="14871" width="8" style="4" customWidth="1"/>
    <col min="14872" max="14872" width="6.85546875" style="4" customWidth="1"/>
    <col min="14873" max="15104" width="8.42578125" style="4"/>
    <col min="15105" max="15105" width="17.85546875" style="4" customWidth="1"/>
    <col min="15106" max="15106" width="6.7109375" style="4" customWidth="1"/>
    <col min="15107" max="15107" width="7.42578125" style="4" customWidth="1"/>
    <col min="15108" max="15108" width="8.140625" style="4" customWidth="1"/>
    <col min="15109" max="15109" width="10" style="4" customWidth="1"/>
    <col min="15110" max="15110" width="8" style="4" customWidth="1"/>
    <col min="15111" max="15111" width="6.85546875" style="4" customWidth="1"/>
    <col min="15112" max="15112" width="7.42578125" style="4" customWidth="1"/>
    <col min="15113" max="15121" width="6.42578125" style="4" customWidth="1"/>
    <col min="15122" max="15123" width="9.42578125" style="4" customWidth="1"/>
    <col min="15124" max="15124" width="9.85546875" style="4" customWidth="1"/>
    <col min="15125" max="15126" width="6.42578125" style="4" customWidth="1"/>
    <col min="15127" max="15127" width="8" style="4" customWidth="1"/>
    <col min="15128" max="15128" width="6.85546875" style="4" customWidth="1"/>
    <col min="15129" max="15360" width="8.42578125" style="4"/>
    <col min="15361" max="15361" width="17.85546875" style="4" customWidth="1"/>
    <col min="15362" max="15362" width="6.7109375" style="4" customWidth="1"/>
    <col min="15363" max="15363" width="7.42578125" style="4" customWidth="1"/>
    <col min="15364" max="15364" width="8.140625" style="4" customWidth="1"/>
    <col min="15365" max="15365" width="10" style="4" customWidth="1"/>
    <col min="15366" max="15366" width="8" style="4" customWidth="1"/>
    <col min="15367" max="15367" width="6.85546875" style="4" customWidth="1"/>
    <col min="15368" max="15368" width="7.42578125" style="4" customWidth="1"/>
    <col min="15369" max="15377" width="6.42578125" style="4" customWidth="1"/>
    <col min="15378" max="15379" width="9.42578125" style="4" customWidth="1"/>
    <col min="15380" max="15380" width="9.85546875" style="4" customWidth="1"/>
    <col min="15381" max="15382" width="6.42578125" style="4" customWidth="1"/>
    <col min="15383" max="15383" width="8" style="4" customWidth="1"/>
    <col min="15384" max="15384" width="6.85546875" style="4" customWidth="1"/>
    <col min="15385" max="15616" width="8.42578125" style="4"/>
    <col min="15617" max="15617" width="17.85546875" style="4" customWidth="1"/>
    <col min="15618" max="15618" width="6.7109375" style="4" customWidth="1"/>
    <col min="15619" max="15619" width="7.42578125" style="4" customWidth="1"/>
    <col min="15620" max="15620" width="8.140625" style="4" customWidth="1"/>
    <col min="15621" max="15621" width="10" style="4" customWidth="1"/>
    <col min="15622" max="15622" width="8" style="4" customWidth="1"/>
    <col min="15623" max="15623" width="6.85546875" style="4" customWidth="1"/>
    <col min="15624" max="15624" width="7.42578125" style="4" customWidth="1"/>
    <col min="15625" max="15633" width="6.42578125" style="4" customWidth="1"/>
    <col min="15634" max="15635" width="9.42578125" style="4" customWidth="1"/>
    <col min="15636" max="15636" width="9.85546875" style="4" customWidth="1"/>
    <col min="15637" max="15638" width="6.42578125" style="4" customWidth="1"/>
    <col min="15639" max="15639" width="8" style="4" customWidth="1"/>
    <col min="15640" max="15640" width="6.85546875" style="4" customWidth="1"/>
    <col min="15641" max="15872" width="8.42578125" style="4"/>
    <col min="15873" max="15873" width="17.85546875" style="4" customWidth="1"/>
    <col min="15874" max="15874" width="6.7109375" style="4" customWidth="1"/>
    <col min="15875" max="15875" width="7.42578125" style="4" customWidth="1"/>
    <col min="15876" max="15876" width="8.140625" style="4" customWidth="1"/>
    <col min="15877" max="15877" width="10" style="4" customWidth="1"/>
    <col min="15878" max="15878" width="8" style="4" customWidth="1"/>
    <col min="15879" max="15879" width="6.85546875" style="4" customWidth="1"/>
    <col min="15880" max="15880" width="7.42578125" style="4" customWidth="1"/>
    <col min="15881" max="15889" width="6.42578125" style="4" customWidth="1"/>
    <col min="15890" max="15891" width="9.42578125" style="4" customWidth="1"/>
    <col min="15892" max="15892" width="9.85546875" style="4" customWidth="1"/>
    <col min="15893" max="15894" width="6.42578125" style="4" customWidth="1"/>
    <col min="15895" max="15895" width="8" style="4" customWidth="1"/>
    <col min="15896" max="15896" width="6.85546875" style="4" customWidth="1"/>
    <col min="15897" max="16128" width="8.42578125" style="4"/>
    <col min="16129" max="16129" width="17.85546875" style="4" customWidth="1"/>
    <col min="16130" max="16130" width="6.7109375" style="4" customWidth="1"/>
    <col min="16131" max="16131" width="7.42578125" style="4" customWidth="1"/>
    <col min="16132" max="16132" width="8.140625" style="4" customWidth="1"/>
    <col min="16133" max="16133" width="10" style="4" customWidth="1"/>
    <col min="16134" max="16134" width="8" style="4" customWidth="1"/>
    <col min="16135" max="16135" width="6.85546875" style="4" customWidth="1"/>
    <col min="16136" max="16136" width="7.42578125" style="4" customWidth="1"/>
    <col min="16137" max="16145" width="6.42578125" style="4" customWidth="1"/>
    <col min="16146" max="16147" width="9.42578125" style="4" customWidth="1"/>
    <col min="16148" max="16148" width="9.85546875" style="4" customWidth="1"/>
    <col min="16149" max="16150" width="6.42578125" style="4" customWidth="1"/>
    <col min="16151" max="16151" width="8" style="4" customWidth="1"/>
    <col min="16152" max="16152" width="6.85546875" style="4" customWidth="1"/>
    <col min="16153" max="16384" width="8.42578125" style="4"/>
  </cols>
  <sheetData>
    <row r="1" spans="1:17" ht="15.6" x14ac:dyDescent="0.3">
      <c r="A1" s="3" t="s">
        <v>4</v>
      </c>
      <c r="B1" s="4"/>
      <c r="C1" s="4"/>
      <c r="D1" s="4"/>
    </row>
    <row r="2" spans="1:17" ht="16.5" thickBot="1" x14ac:dyDescent="0.3">
      <c r="A2" s="5" t="s">
        <v>53</v>
      </c>
      <c r="B2" s="4"/>
      <c r="C2" s="4"/>
      <c r="D2" s="4"/>
    </row>
    <row r="3" spans="1:17" ht="15.75" thickBot="1" x14ac:dyDescent="0.3">
      <c r="A3" s="96" t="s">
        <v>58</v>
      </c>
      <c r="B3" s="97"/>
      <c r="C3" s="97"/>
      <c r="D3" s="98"/>
      <c r="F3" s="102" t="s">
        <v>11</v>
      </c>
      <c r="G3" s="103"/>
      <c r="H3" s="103"/>
      <c r="I3" s="104"/>
      <c r="J3" s="6"/>
      <c r="K3" s="7"/>
    </row>
    <row r="4" spans="1:17" ht="15.75" thickBot="1" x14ac:dyDescent="0.3">
      <c r="A4" s="8" t="s">
        <v>5</v>
      </c>
      <c r="B4" s="9" t="s">
        <v>6</v>
      </c>
      <c r="C4" s="10">
        <v>1000</v>
      </c>
      <c r="D4" s="11" t="s">
        <v>7</v>
      </c>
      <c r="F4" s="12" t="s">
        <v>16</v>
      </c>
      <c r="G4" s="13" t="s">
        <v>17</v>
      </c>
      <c r="H4" s="12" t="s">
        <v>16</v>
      </c>
      <c r="I4" s="13" t="s">
        <v>18</v>
      </c>
      <c r="Q4" s="14"/>
    </row>
    <row r="5" spans="1:17" ht="15" customHeight="1" x14ac:dyDescent="0.25">
      <c r="A5" s="15" t="s">
        <v>12</v>
      </c>
      <c r="B5" s="16" t="s">
        <v>54</v>
      </c>
      <c r="C5" s="17">
        <v>24</v>
      </c>
      <c r="D5" s="18" t="s">
        <v>13</v>
      </c>
      <c r="F5" s="155">
        <v>810</v>
      </c>
      <c r="G5" s="153">
        <v>26.32</v>
      </c>
      <c r="H5" s="155">
        <v>820</v>
      </c>
      <c r="I5" s="153">
        <v>15.966666666666669</v>
      </c>
      <c r="Q5" s="14"/>
    </row>
    <row r="6" spans="1:17" x14ac:dyDescent="0.25">
      <c r="A6" s="21" t="s">
        <v>21</v>
      </c>
      <c r="B6" s="16" t="s">
        <v>22</v>
      </c>
      <c r="C6" s="17">
        <v>11000</v>
      </c>
      <c r="D6" s="18" t="s">
        <v>7</v>
      </c>
      <c r="F6" s="19">
        <v>5199.9999999999991</v>
      </c>
      <c r="G6" s="154">
        <v>24.049999999999997</v>
      </c>
      <c r="H6" s="19">
        <v>5210</v>
      </c>
      <c r="I6" s="154">
        <v>10.875</v>
      </c>
      <c r="K6" s="22"/>
      <c r="L6" s="22"/>
      <c r="M6" s="22"/>
    </row>
    <row r="7" spans="1:17" x14ac:dyDescent="0.25">
      <c r="A7" s="21" t="s">
        <v>24</v>
      </c>
      <c r="B7" s="16" t="s">
        <v>1</v>
      </c>
      <c r="C7" s="23">
        <v>2</v>
      </c>
      <c r="D7" s="18" t="s">
        <v>7</v>
      </c>
      <c r="F7" s="19">
        <v>10370</v>
      </c>
      <c r="G7" s="154">
        <v>16.950000000000003</v>
      </c>
      <c r="H7" s="19">
        <v>10309.999999999998</v>
      </c>
      <c r="I7" s="154">
        <v>6.8249999999999993</v>
      </c>
      <c r="K7" s="22"/>
      <c r="L7" s="22"/>
      <c r="M7" s="22"/>
      <c r="Q7" s="14"/>
    </row>
    <row r="8" spans="1:17" ht="15.75" thickBot="1" x14ac:dyDescent="0.3">
      <c r="A8" s="38" t="s">
        <v>26</v>
      </c>
      <c r="B8" s="39" t="s">
        <v>27</v>
      </c>
      <c r="C8" s="119">
        <v>0</v>
      </c>
      <c r="D8" s="120" t="s">
        <v>13</v>
      </c>
      <c r="F8" s="19">
        <v>15309.999999999998</v>
      </c>
      <c r="G8" s="154">
        <v>11.763636363636362</v>
      </c>
      <c r="H8" s="19">
        <v>15270</v>
      </c>
      <c r="I8" s="154">
        <v>3.9363636363636356</v>
      </c>
      <c r="K8" s="22"/>
      <c r="L8" s="22"/>
      <c r="M8" s="22"/>
      <c r="Q8" s="14"/>
    </row>
    <row r="9" spans="1:17" ht="15.75" thickBot="1" x14ac:dyDescent="0.3">
      <c r="B9" s="4"/>
      <c r="C9" s="4"/>
      <c r="D9" s="4"/>
      <c r="E9" s="22"/>
      <c r="F9" s="19">
        <v>20450</v>
      </c>
      <c r="G9" s="154">
        <v>7.6181818181818191</v>
      </c>
      <c r="H9" s="19">
        <v>20410</v>
      </c>
      <c r="I9" s="154">
        <v>1.781818181818182</v>
      </c>
      <c r="K9" s="22"/>
      <c r="L9" s="22"/>
      <c r="M9" s="22"/>
      <c r="Q9" s="14"/>
    </row>
    <row r="10" spans="1:17" ht="15.75" thickBot="1" x14ac:dyDescent="0.3">
      <c r="A10" s="99" t="s">
        <v>56</v>
      </c>
      <c r="B10" s="100"/>
      <c r="C10" s="100"/>
      <c r="D10" s="101"/>
      <c r="E10" s="22"/>
      <c r="F10" s="19">
        <v>25380</v>
      </c>
      <c r="G10" s="154">
        <v>4.336363636363636</v>
      </c>
      <c r="H10" s="19">
        <v>25320</v>
      </c>
      <c r="I10" s="154">
        <v>0.48181818181818187</v>
      </c>
      <c r="K10" s="22"/>
      <c r="L10" s="22"/>
      <c r="M10" s="22"/>
      <c r="Q10" s="14"/>
    </row>
    <row r="11" spans="1:17" x14ac:dyDescent="0.25">
      <c r="A11" s="29" t="s">
        <v>19</v>
      </c>
      <c r="B11" s="9" t="s">
        <v>0</v>
      </c>
      <c r="C11" s="30">
        <v>0.25</v>
      </c>
      <c r="D11" s="31"/>
      <c r="F11" s="19">
        <v>30330</v>
      </c>
      <c r="G11" s="154">
        <v>2.2545454545454544</v>
      </c>
      <c r="H11" s="19"/>
      <c r="I11" s="154"/>
      <c r="K11" s="22"/>
      <c r="L11" s="22"/>
      <c r="M11" s="22"/>
    </row>
    <row r="12" spans="1:17" x14ac:dyDescent="0.25">
      <c r="A12" s="32" t="s">
        <v>35</v>
      </c>
      <c r="B12" s="33" t="s">
        <v>36</v>
      </c>
      <c r="C12" s="34">
        <v>98</v>
      </c>
      <c r="D12" s="35" t="s">
        <v>37</v>
      </c>
      <c r="F12" s="19">
        <v>35330</v>
      </c>
      <c r="G12" s="154">
        <v>0.69090909090909092</v>
      </c>
      <c r="H12" s="19"/>
      <c r="I12" s="20"/>
      <c r="K12" s="22"/>
      <c r="L12" s="22"/>
      <c r="M12" s="22"/>
    </row>
    <row r="13" spans="1:17" x14ac:dyDescent="0.25">
      <c r="A13" s="25" t="s">
        <v>30</v>
      </c>
      <c r="B13" s="16" t="s">
        <v>2</v>
      </c>
      <c r="C13" s="37">
        <v>11</v>
      </c>
      <c r="D13" s="18" t="s">
        <v>31</v>
      </c>
      <c r="F13" s="19">
        <v>40150</v>
      </c>
      <c r="G13" s="154">
        <v>9.9999999999999992E-2</v>
      </c>
      <c r="H13" s="19"/>
      <c r="I13" s="20"/>
      <c r="K13" s="22"/>
      <c r="L13" s="22"/>
      <c r="M13" s="22"/>
    </row>
    <row r="14" spans="1:17" ht="15.75" thickBot="1" x14ac:dyDescent="0.3">
      <c r="A14" s="38" t="s">
        <v>32</v>
      </c>
      <c r="B14" s="39" t="s">
        <v>33</v>
      </c>
      <c r="C14" s="40">
        <f>C12/C13</f>
        <v>8.9090909090909083</v>
      </c>
      <c r="D14" s="41" t="s">
        <v>34</v>
      </c>
      <c r="F14" s="19"/>
      <c r="G14" s="20"/>
      <c r="H14" s="19"/>
      <c r="I14" s="36"/>
      <c r="K14" s="22"/>
      <c r="L14" s="22"/>
      <c r="M14" s="22"/>
    </row>
    <row r="15" spans="1:17" ht="15.75" thickBot="1" x14ac:dyDescent="0.3">
      <c r="A15" s="22"/>
      <c r="F15" s="19"/>
      <c r="G15" s="20"/>
      <c r="H15" s="19"/>
      <c r="I15" s="36"/>
      <c r="K15" s="22"/>
      <c r="L15" s="22"/>
      <c r="M15" s="22"/>
    </row>
    <row r="16" spans="1:17" ht="15.75" thickBot="1" x14ac:dyDescent="0.3">
      <c r="A16" s="99" t="s">
        <v>3</v>
      </c>
      <c r="B16" s="100"/>
      <c r="C16" s="100"/>
      <c r="D16" s="101"/>
      <c r="F16" s="19"/>
      <c r="G16" s="20"/>
      <c r="H16" s="19"/>
      <c r="I16" s="36"/>
      <c r="K16" s="22"/>
      <c r="L16" s="22"/>
      <c r="M16" s="22"/>
    </row>
    <row r="17" spans="1:24" x14ac:dyDescent="0.25">
      <c r="A17" s="29" t="s">
        <v>8</v>
      </c>
      <c r="B17" s="9" t="s">
        <v>9</v>
      </c>
      <c r="C17" s="10">
        <f>Overview!D18</f>
        <v>3300</v>
      </c>
      <c r="D17" s="11" t="s">
        <v>10</v>
      </c>
      <c r="F17" s="19"/>
      <c r="G17" s="20"/>
      <c r="H17" s="19"/>
      <c r="I17" s="36"/>
      <c r="K17" s="22"/>
      <c r="L17" s="22"/>
      <c r="M17" s="22"/>
    </row>
    <row r="18" spans="1:24" x14ac:dyDescent="0.25">
      <c r="A18" s="21" t="s">
        <v>14</v>
      </c>
      <c r="B18" s="16" t="s">
        <v>15</v>
      </c>
      <c r="C18" s="114">
        <f>Overview!D19</f>
        <v>1577.2858386822281</v>
      </c>
      <c r="D18" s="18" t="s">
        <v>10</v>
      </c>
      <c r="E18" s="42"/>
      <c r="F18" s="19"/>
      <c r="G18" s="20"/>
      <c r="H18" s="19"/>
      <c r="I18" s="36"/>
      <c r="K18" s="22"/>
      <c r="L18" s="22"/>
      <c r="M18" s="22"/>
    </row>
    <row r="19" spans="1:24" x14ac:dyDescent="0.25">
      <c r="A19" s="25" t="s">
        <v>55</v>
      </c>
      <c r="B19" s="16" t="s">
        <v>20</v>
      </c>
      <c r="C19" s="114">
        <f>Overview!D20</f>
        <v>5283</v>
      </c>
      <c r="D19" s="24" t="s">
        <v>7</v>
      </c>
      <c r="F19" s="19"/>
      <c r="G19" s="20"/>
      <c r="H19" s="19"/>
      <c r="I19" s="36"/>
      <c r="K19" s="22"/>
      <c r="L19" s="22"/>
      <c r="M19" s="22"/>
    </row>
    <row r="20" spans="1:24" x14ac:dyDescent="0.25">
      <c r="A20" s="25" t="s">
        <v>61</v>
      </c>
      <c r="B20" s="16" t="s">
        <v>23</v>
      </c>
      <c r="C20" s="114">
        <f>Overview!D21</f>
        <v>118203</v>
      </c>
      <c r="D20" s="24" t="s">
        <v>7</v>
      </c>
      <c r="F20" s="19"/>
      <c r="G20" s="20"/>
      <c r="H20" s="19"/>
      <c r="I20" s="36"/>
    </row>
    <row r="21" spans="1:24" x14ac:dyDescent="0.25">
      <c r="A21" s="61" t="s">
        <v>60</v>
      </c>
      <c r="B21" s="16" t="s">
        <v>25</v>
      </c>
      <c r="C21" s="26">
        <f>Overview!D22</f>
        <v>3900</v>
      </c>
      <c r="D21" s="18" t="s">
        <v>7</v>
      </c>
      <c r="F21" s="19"/>
      <c r="G21" s="20"/>
      <c r="H21" s="19"/>
      <c r="I21" s="36"/>
      <c r="J21" s="22"/>
      <c r="K21" s="43"/>
      <c r="L21" s="43"/>
      <c r="M21" s="43"/>
      <c r="T21" s="44"/>
      <c r="W21" s="44"/>
    </row>
    <row r="22" spans="1:24" ht="15.75" thickBot="1" x14ac:dyDescent="0.3">
      <c r="A22" s="111" t="s">
        <v>28</v>
      </c>
      <c r="B22" s="39" t="s">
        <v>29</v>
      </c>
      <c r="C22" s="112">
        <f>Overview!D23</f>
        <v>7.9</v>
      </c>
      <c r="D22" s="113" t="s">
        <v>7</v>
      </c>
      <c r="F22" s="46"/>
      <c r="G22" s="47"/>
      <c r="H22" s="46"/>
      <c r="I22" s="48"/>
      <c r="J22" s="22"/>
    </row>
    <row r="23" spans="1:24" ht="15.75" thickBot="1" x14ac:dyDescent="0.3">
      <c r="A23" s="109"/>
      <c r="B23" s="70"/>
      <c r="C23" s="110"/>
      <c r="D23" s="126"/>
      <c r="F23" s="49"/>
      <c r="G23" s="49"/>
      <c r="H23" s="49"/>
      <c r="I23" s="49"/>
      <c r="J23" s="49"/>
      <c r="S23" s="50"/>
      <c r="T23" s="44"/>
      <c r="W23" s="44"/>
    </row>
    <row r="24" spans="1:24" ht="15.75" thickBot="1" x14ac:dyDescent="0.3">
      <c r="A24" s="100" t="s">
        <v>59</v>
      </c>
      <c r="B24" s="100"/>
      <c r="C24" s="100"/>
      <c r="D24" s="101"/>
      <c r="F24" s="105" t="s">
        <v>45</v>
      </c>
      <c r="G24" s="106"/>
      <c r="H24" s="106"/>
      <c r="I24" s="107"/>
      <c r="J24" s="49"/>
      <c r="V24" s="44"/>
      <c r="W24" s="44"/>
      <c r="X24" s="44"/>
    </row>
    <row r="25" spans="1:24" x14ac:dyDescent="0.25">
      <c r="A25" s="115" t="s">
        <v>38</v>
      </c>
      <c r="B25" s="116" t="s">
        <v>57</v>
      </c>
      <c r="C25" s="117">
        <f>$C$11*$C$19/C$14/$C$17</f>
        <v>4.4923469387755099E-2</v>
      </c>
      <c r="D25" s="31"/>
      <c r="F25" s="52"/>
      <c r="G25" s="53"/>
      <c r="H25" s="53"/>
      <c r="I25" s="54"/>
      <c r="J25" s="49"/>
      <c r="V25" s="44"/>
      <c r="W25" s="44"/>
      <c r="X25" s="44"/>
    </row>
    <row r="26" spans="1:24" x14ac:dyDescent="0.25">
      <c r="A26" s="15" t="s">
        <v>50</v>
      </c>
      <c r="B26" s="16" t="s">
        <v>49</v>
      </c>
      <c r="C26" s="56">
        <f>C29/C13</f>
        <v>8.4719620301244323</v>
      </c>
      <c r="D26" s="57" t="s">
        <v>34</v>
      </c>
      <c r="F26" s="58"/>
      <c r="G26" s="59"/>
      <c r="H26" s="59"/>
      <c r="I26" s="60"/>
      <c r="J26" s="49"/>
      <c r="V26" s="44"/>
      <c r="W26" s="44"/>
      <c r="X26" s="44"/>
    </row>
    <row r="27" spans="1:24" x14ac:dyDescent="0.25">
      <c r="A27" s="118" t="s">
        <v>39</v>
      </c>
      <c r="B27" s="108" t="s">
        <v>62</v>
      </c>
      <c r="C27" s="56">
        <f>C11*C20/C26/C18</f>
        <v>2.2114346139088683</v>
      </c>
      <c r="D27" s="57"/>
      <c r="F27" s="58"/>
      <c r="G27" s="59"/>
      <c r="H27" s="59"/>
      <c r="I27" s="60"/>
      <c r="J27" s="51"/>
      <c r="V27" s="44"/>
      <c r="W27" s="44"/>
      <c r="X27" s="44"/>
    </row>
    <row r="28" spans="1:24" x14ac:dyDescent="0.25">
      <c r="A28" s="61" t="s">
        <v>51</v>
      </c>
      <c r="B28" s="16" t="s">
        <v>63</v>
      </c>
      <c r="C28" s="62">
        <f>($C$5-$C$8)*(C29/C12)^(1/$C$11)+$C$8</f>
        <v>19.625181514736401</v>
      </c>
      <c r="D28" s="18" t="s">
        <v>13</v>
      </c>
      <c r="E28" s="22"/>
      <c r="F28" s="58"/>
      <c r="G28" s="59"/>
      <c r="H28" s="59"/>
      <c r="I28" s="60"/>
      <c r="J28" s="55"/>
      <c r="P28" s="22"/>
      <c r="Q28" s="22"/>
      <c r="V28" s="44"/>
      <c r="W28" s="44"/>
      <c r="X28" s="44"/>
    </row>
    <row r="29" spans="1:24" ht="15.75" thickBot="1" x14ac:dyDescent="0.3">
      <c r="A29" s="63" t="s">
        <v>52</v>
      </c>
      <c r="B29" s="64" t="s">
        <v>46</v>
      </c>
      <c r="C29" s="65">
        <f>C12*(1-C25*(EXP(C21/C19)-1))</f>
        <v>93.19158233136875</v>
      </c>
      <c r="D29" s="27"/>
      <c r="E29" s="22"/>
      <c r="F29" s="66"/>
      <c r="G29" s="67"/>
      <c r="H29" s="67"/>
      <c r="I29" s="68"/>
      <c r="J29" s="55"/>
      <c r="P29" s="22"/>
      <c r="Q29" s="22"/>
      <c r="V29" s="44"/>
      <c r="W29" s="44"/>
      <c r="X29" s="44"/>
    </row>
    <row r="30" spans="1:24" ht="15.75" thickBot="1" x14ac:dyDescent="0.3">
      <c r="A30" s="69"/>
      <c r="B30" s="70"/>
      <c r="C30" s="71"/>
      <c r="D30" s="72"/>
      <c r="E30" s="22"/>
      <c r="F30" s="22"/>
      <c r="H30" s="22"/>
      <c r="I30" s="22"/>
    </row>
    <row r="31" spans="1:24" ht="15.75" thickBot="1" x14ac:dyDescent="0.3">
      <c r="A31" s="121" t="s">
        <v>40</v>
      </c>
      <c r="B31" s="122" t="s">
        <v>48</v>
      </c>
      <c r="C31" s="123"/>
      <c r="D31" s="124"/>
      <c r="E31" s="125" t="s">
        <v>41</v>
      </c>
      <c r="F31" s="125" t="s">
        <v>47</v>
      </c>
      <c r="G31" s="125" t="s">
        <v>42</v>
      </c>
      <c r="H31" s="125" t="s">
        <v>43</v>
      </c>
      <c r="I31" s="125" t="s">
        <v>44</v>
      </c>
      <c r="R31" s="44"/>
      <c r="S31" s="73"/>
      <c r="T31" s="73"/>
      <c r="U31" s="73"/>
      <c r="V31" s="73"/>
      <c r="W31" s="73"/>
      <c r="X31" s="73"/>
    </row>
    <row r="32" spans="1:24" x14ac:dyDescent="0.25">
      <c r="A32" s="74">
        <f>A33-$C$4-9000</f>
        <v>-18000</v>
      </c>
      <c r="B32" s="75"/>
      <c r="C32" s="76"/>
      <c r="D32" s="77"/>
      <c r="E32" s="78">
        <f>IF(A32&lt;=$C$21,$C$17*EXP(-A32/$C$19),$C$18*EXP(-(A32-$C$21)/$C$20))</f>
        <v>99591.567168791575</v>
      </c>
      <c r="F32" s="79">
        <f>IF(A32&lt;=$C$21,$C$12*(1-$C$25*(EXP(A32/$C$19)-1)),$C$29*(1-$C$27*(EXP((A32-$C$21)/$C$20)-1)))</f>
        <v>102.25662168506821</v>
      </c>
      <c r="G32" s="80">
        <f>IF(A32&lt;=$C$21,($C$5-$C$8)*(F32/$C$12)^(1/$C$11)+$C$8, ($C$28-$C$8)*(F32/$C$29)^(1/$C$11)+$C$8)</f>
        <v>28.449373123172236</v>
      </c>
      <c r="H32" s="81">
        <f>A32-$C$6/2</f>
        <v>-23500</v>
      </c>
      <c r="I32" s="81">
        <f>A32+$C$6/2</f>
        <v>-12500</v>
      </c>
      <c r="R32" s="44"/>
      <c r="S32" s="73"/>
      <c r="T32" s="73"/>
      <c r="U32" s="73"/>
      <c r="V32" s="73"/>
      <c r="W32" s="73"/>
      <c r="X32" s="73"/>
    </row>
    <row r="33" spans="1:37" x14ac:dyDescent="0.25">
      <c r="A33" s="74">
        <f>A34-$C$4</f>
        <v>-8000</v>
      </c>
      <c r="B33" s="74"/>
      <c r="D33" s="82"/>
      <c r="E33" s="83">
        <f>IF(A33&lt;=$C$21,$C$17*EXP(-A33/$C$19),$C$18*EXP(-(A33-$C$21)/$C$20))</f>
        <v>15002.451047810484</v>
      </c>
      <c r="F33" s="84">
        <f>IF(A33&lt;=$C$21,$C$12*(1-$C$25*(EXP(A33/$C$19)-1)),$C$29*(1-$C$27*(EXP((A33-$C$21)/$C$20)-1)))</f>
        <v>101.43410823830048</v>
      </c>
      <c r="G33" s="85">
        <f>IF(A33&lt;=$C$21,($C$5-$C$8)*(F33/$C$12)^(1/$C$11)+$C$8, ($C$28-$C$8)*(F33/$C$29)^(1/$C$11)+$C$8)</f>
        <v>27.545014206650496</v>
      </c>
      <c r="H33" s="86">
        <f>A33-$C$6/2</f>
        <v>-13500</v>
      </c>
      <c r="I33" s="86">
        <f>A33+$C$6/2</f>
        <v>-2500</v>
      </c>
      <c r="R33" s="44"/>
      <c r="S33" s="73"/>
      <c r="T33" s="73"/>
      <c r="U33" s="73"/>
      <c r="V33" s="73"/>
      <c r="W33" s="73"/>
      <c r="X33" s="73"/>
    </row>
    <row r="34" spans="1:37" x14ac:dyDescent="0.25">
      <c r="A34" s="74">
        <f>A35-$C$4</f>
        <v>-7000</v>
      </c>
      <c r="B34" s="74"/>
      <c r="D34" s="82"/>
      <c r="E34" s="83">
        <f>IF(A34&lt;=$C$21,$C$17*EXP(-A34/$C$19),$C$18*EXP(-(A34-$C$21)/$C$20))</f>
        <v>12415.27042240377</v>
      </c>
      <c r="F34" s="84">
        <f>IF(A34&lt;=$C$21,$C$12*(1-$C$25*(EXP(A34/$C$19)-1)),$C$29*(1-$C$27*(EXP((A34-$C$21)/$C$20)-1)))</f>
        <v>101.23230801015956</v>
      </c>
      <c r="G34" s="85">
        <f>IF(A34&lt;=$C$21,($C$5-$C$8)*(F34/$C$12)^(1/$C$11)+$C$8, ($C$28-$C$8)*(F34/$C$29)^(1/$C$11)+$C$8)</f>
        <v>27.326467437504064</v>
      </c>
      <c r="H34" s="86">
        <f>A34-$C$6/2</f>
        <v>-12500</v>
      </c>
      <c r="I34" s="86">
        <f>A34+$C$6/2</f>
        <v>-1500</v>
      </c>
      <c r="R34" s="44"/>
      <c r="S34" s="73"/>
      <c r="T34" s="73"/>
      <c r="U34" s="73"/>
      <c r="V34" s="73"/>
      <c r="W34" s="73"/>
      <c r="X34" s="73"/>
    </row>
    <row r="35" spans="1:37" x14ac:dyDescent="0.25">
      <c r="A35" s="74">
        <f>A36-$C$4</f>
        <v>-6000</v>
      </c>
      <c r="B35" s="74"/>
      <c r="D35" s="82"/>
      <c r="E35" s="83">
        <f>IF(A35&lt;=$C$21,$C$17*EXP(-A35/$C$19),$C$18*EXP(-(A35-$C$21)/$C$20))</f>
        <v>10274.25046548707</v>
      </c>
      <c r="F35" s="84">
        <f>IF(A35&lt;=$C$21,$C$12*(1-$C$25*(EXP(A35/$C$19)-1)),$C$29*(1-$C$27*(EXP((A35-$C$21)/$C$20)-1)))</f>
        <v>100.98845524327514</v>
      </c>
      <c r="G35" s="85">
        <f>IF(A35&lt;=$C$21,($C$5-$C$8)*(F35/$C$12)^(1/$C$11)+$C$8, ($C$28-$C$8)*(F35/$C$29)^(1/$C$11)+$C$8)</f>
        <v>27.064116573860929</v>
      </c>
      <c r="H35" s="86">
        <f>A35-$C$6/2</f>
        <v>-11500</v>
      </c>
      <c r="I35" s="86">
        <f>A35+$C$6/2</f>
        <v>-500</v>
      </c>
      <c r="R35" s="44"/>
      <c r="S35" s="73"/>
      <c r="T35" s="73"/>
      <c r="U35" s="73"/>
      <c r="V35" s="73"/>
      <c r="W35" s="73"/>
      <c r="X35" s="73"/>
    </row>
    <row r="36" spans="1:37" x14ac:dyDescent="0.25">
      <c r="A36" s="74">
        <f>A37-$C$4</f>
        <v>-5000</v>
      </c>
      <c r="B36" s="74"/>
      <c r="D36" s="82"/>
      <c r="E36" s="83">
        <f>IF(A36&lt;=$C$21,$C$17*EXP(-A36/$C$19),$C$18*EXP(-(A36-$C$21)/$C$20))</f>
        <v>8502.4505335843805</v>
      </c>
      <c r="F36" s="84">
        <f>IF(A36&lt;=$C$21,$C$12*(1-$C$25*(EXP(A36/$C$19)-1)),$C$29*(1-$C$27*(EXP((A36-$C$21)/$C$20)-1)))</f>
        <v>100.69378673638101</v>
      </c>
      <c r="G36" s="85">
        <f>IF(A36&lt;=$C$21,($C$5-$C$8)*(F36/$C$12)^(1/$C$11)+$C$8, ($C$28-$C$8)*(F36/$C$29)^(1/$C$11)+$C$8)</f>
        <v>26.749620973459429</v>
      </c>
      <c r="H36" s="86">
        <f>A36-$C$6/2</f>
        <v>-10500</v>
      </c>
      <c r="I36" s="86">
        <f>A36+$C$6/2</f>
        <v>500</v>
      </c>
      <c r="R36" s="44"/>
      <c r="S36" s="73"/>
      <c r="T36" s="73"/>
      <c r="U36" s="73"/>
      <c r="V36" s="73"/>
      <c r="W36" s="73"/>
      <c r="X36" s="73"/>
    </row>
    <row r="37" spans="1:37" x14ac:dyDescent="0.25">
      <c r="A37" s="74">
        <f>A38-$C$4</f>
        <v>-4000</v>
      </c>
      <c r="B37" s="74"/>
      <c r="D37" s="82"/>
      <c r="E37" s="83">
        <f>IF(A37&lt;=$C$21,$C$17*EXP(-A37/$C$19),$C$18*EXP(-(A37-$C$21)/$C$20))</f>
        <v>7036.1984379190581</v>
      </c>
      <c r="F37" s="84">
        <f>IF(A37&lt;=$C$21,$C$12*(1-$C$25*(EXP(A37/$C$19)-1)),$C$29*(1-$C$27*(EXP((A37-$C$21)/$C$20)-1)))</f>
        <v>100.33771315122307</v>
      </c>
      <c r="G37" s="85">
        <f>IF(A37&lt;=$C$21,($C$5-$C$8)*(F37/$C$12)^(1/$C$11)+$C$8, ($C$28-$C$8)*(F37/$C$29)^(1/$C$11)+$C$8)</f>
        <v>26.37325495747751</v>
      </c>
      <c r="H37" s="86">
        <f>A37-$C$6/2</f>
        <v>-9500</v>
      </c>
      <c r="I37" s="86">
        <f>A37+$C$6/2</f>
        <v>1500</v>
      </c>
      <c r="R37" s="44"/>
      <c r="S37" s="73"/>
      <c r="T37" s="73"/>
      <c r="U37" s="73"/>
      <c r="V37" s="73"/>
      <c r="W37" s="73"/>
      <c r="X37" s="73"/>
    </row>
    <row r="38" spans="1:37" x14ac:dyDescent="0.25">
      <c r="A38" s="74">
        <f>A39-$C$4</f>
        <v>-3000</v>
      </c>
      <c r="B38" s="74"/>
      <c r="D38" s="82"/>
      <c r="E38" s="83">
        <f>IF(A38&lt;=$C$21,$C$17*EXP(-A38/$C$19),$C$18*EXP(-(A38-$C$21)/$C$20))</f>
        <v>5822.8022923766976</v>
      </c>
      <c r="F38" s="84">
        <f>IF(A38&lt;=$C$21,$C$12*(1-$C$25*(EXP(A38/$C$19)-1)),$C$29*(1-$C$27*(EXP((A38-$C$21)/$C$20)-1)))</f>
        <v>99.90743846939975</v>
      </c>
      <c r="G38" s="85">
        <f>IF(A38&lt;=$C$21,($C$5-$C$8)*(F38/$C$12)^(1/$C$11)+$C$8, ($C$28-$C$8)*(F38/$C$29)^(1/$C$11)+$C$8)</f>
        <v>25.923774546252975</v>
      </c>
      <c r="H38" s="86">
        <f>A38-$C$6/2</f>
        <v>-8500</v>
      </c>
      <c r="I38" s="86">
        <f>A38+$C$6/2</f>
        <v>2500</v>
      </c>
      <c r="R38" s="44"/>
      <c r="S38" s="73"/>
      <c r="T38" s="73"/>
      <c r="U38" s="73"/>
      <c r="V38" s="73"/>
      <c r="W38" s="73"/>
      <c r="X38" s="73"/>
    </row>
    <row r="39" spans="1:37" x14ac:dyDescent="0.25">
      <c r="A39" s="74">
        <f>A40-$C$4</f>
        <v>-2000</v>
      </c>
      <c r="B39" s="74"/>
      <c r="D39" s="82"/>
      <c r="E39" s="83">
        <f>IF(A39&lt;=$C$21,$C$17*EXP(-A39/$C$19),$C$18*EXP(-(A39-$C$21)/$C$20))</f>
        <v>4818.6569544980985</v>
      </c>
      <c r="F39" s="84">
        <f>IF(A39&lt;=$C$21,$C$12*(1-$C$25*(EXP(A39/$C$19)-1)),$C$29*(1-$C$27*(EXP((A39-$C$21)/$C$20)-1)))</f>
        <v>99.387500148965117</v>
      </c>
      <c r="G39" s="85">
        <f>IF(A39&lt;=$C$21,($C$5-$C$8)*(F39/$C$12)^(1/$C$11)+$C$8, ($C$28-$C$8)*(F39/$C$29)^(1/$C$11)+$C$8)</f>
        <v>25.38832255981762</v>
      </c>
      <c r="H39" s="86">
        <f>A39-$C$6/2</f>
        <v>-7500</v>
      </c>
      <c r="I39" s="86">
        <f>A39+$C$6/2</f>
        <v>3500</v>
      </c>
      <c r="R39" s="44"/>
      <c r="S39" s="73"/>
      <c r="T39" s="73"/>
      <c r="U39" s="73"/>
      <c r="V39" s="73"/>
      <c r="W39" s="73"/>
      <c r="X39" s="73"/>
    </row>
    <row r="40" spans="1:37" x14ac:dyDescent="0.25">
      <c r="A40" s="74">
        <f>A41-$C$4</f>
        <v>-1000</v>
      </c>
      <c r="B40" s="74"/>
      <c r="D40" s="82"/>
      <c r="E40" s="83">
        <f>IF(A40&lt;=$C$21,$C$17*EXP(-A40/$C$19),$C$18*EXP(-(A40-$C$21)/$C$20))</f>
        <v>3987.6770117254641</v>
      </c>
      <c r="F40" s="84">
        <f>IF(A40&lt;=$C$21,$C$12*(1-$C$25*(EXP(A40/$C$19)-1)),$C$29*(1-$C$27*(EXP((A40-$C$21)/$C$20)-1)))</f>
        <v>98.759213455658326</v>
      </c>
      <c r="G40" s="85">
        <f>IF(A40&lt;=$C$21,($C$5-$C$8)*(F40/$C$12)^(1/$C$11)+$C$8, ($C$28-$C$8)*(F40/$C$29)^(1/$C$11)+$C$8)</f>
        <v>24.752406500930142</v>
      </c>
      <c r="H40" s="86">
        <f>A40-$C$6/2</f>
        <v>-6500</v>
      </c>
      <c r="I40" s="86">
        <f>A40+$C$6/2</f>
        <v>4500</v>
      </c>
      <c r="R40" s="44"/>
      <c r="S40" s="73"/>
      <c r="T40" s="73"/>
      <c r="U40" s="73"/>
      <c r="V40" s="73"/>
      <c r="W40" s="73"/>
      <c r="X40" s="73"/>
    </row>
    <row r="41" spans="1:37" x14ac:dyDescent="0.25">
      <c r="A41" s="74">
        <v>0</v>
      </c>
      <c r="B41" s="74"/>
      <c r="D41" s="82"/>
      <c r="E41" s="83">
        <f>IF(A41&lt;=$C$21,$C$17*EXP(-A41/$C$19),$C$18*EXP(-(A41-$C$21)/$C$20))</f>
        <v>3300</v>
      </c>
      <c r="F41" s="84">
        <f>IF(A41&lt;=$C$21,$C$12*(1-$C$25*(EXP(A41/$C$19)-1)),$C$29*(1-$C$27*(EXP((A41-$C$21)/$C$20)-1)))</f>
        <v>98</v>
      </c>
      <c r="G41" s="85">
        <f>IF(A41&lt;=$C$21,($C$5-$C$8)*(F41/$C$12)^(1/$C$11)+$C$8, ($C$28-$C$8)*(F41/$C$29)^(1/$C$11)+$C$8)</f>
        <v>24</v>
      </c>
      <c r="H41" s="86">
        <f>A41-$C$6/2</f>
        <v>-5500</v>
      </c>
      <c r="I41" s="86">
        <f>A41+$C$6/2</f>
        <v>5500</v>
      </c>
      <c r="T41" s="87"/>
      <c r="U41" s="87"/>
      <c r="V41" s="87"/>
      <c r="W41" s="87"/>
      <c r="X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</row>
    <row r="42" spans="1:37" x14ac:dyDescent="0.25">
      <c r="A42" s="74">
        <f>A41+$C$4</f>
        <v>1000</v>
      </c>
      <c r="B42" s="74"/>
      <c r="D42" s="82"/>
      <c r="E42" s="83">
        <f>IF(A42&lt;=$C$21,$C$17*EXP(-A42/$C$19),$C$18*EXP(-(A42-$C$21)/$C$20))</f>
        <v>2730.9132529988701</v>
      </c>
      <c r="F42" s="84">
        <f>IF(A42&lt;=$C$21,$C$12*(1-$C$25*(EXP(A42/$C$19)-1)),$C$29*(1-$C$27*(EXP((A42-$C$21)/$C$20)-1)))</f>
        <v>97.082576350266251</v>
      </c>
      <c r="G42" s="85">
        <f>IF(A42&lt;=$C$21,($C$5-$C$8)*(F42/$C$12)^(1/$C$11)+$C$8, ($C$28-$C$8)*(F42/$C$29)^(1/$C$11)+$C$8)</f>
        <v>23.113840440820596</v>
      </c>
      <c r="H42" s="86">
        <f>A42-$C$6/2</f>
        <v>-4500</v>
      </c>
      <c r="I42" s="86">
        <f>A42+$C$6/2</f>
        <v>6500</v>
      </c>
      <c r="T42" s="87"/>
      <c r="U42" s="87"/>
      <c r="V42" s="87"/>
      <c r="W42" s="87"/>
      <c r="X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  <c r="AK42" s="87"/>
    </row>
    <row r="43" spans="1:37" x14ac:dyDescent="0.25">
      <c r="A43" s="74">
        <f>A42+$C$4</f>
        <v>2000</v>
      </c>
      <c r="B43" s="74"/>
      <c r="D43" s="82"/>
      <c r="E43" s="83">
        <f>IF(A43&lt;=$C$21,$C$17*EXP(-A43/$C$19),$C$18*EXP(-(A43-$C$21)/$C$20))</f>
        <v>2259.9658167893549</v>
      </c>
      <c r="F43" s="84">
        <f>IF(A43&lt;=$C$21,$C$12*(1-$C$25*(EXP(A43/$C$19)-1)),$C$29*(1-$C$27*(EXP((A43-$C$21)/$C$20)-1)))</f>
        <v>95.973973562976397</v>
      </c>
      <c r="G43" s="85">
        <f>IF(A43&lt;=$C$21,($C$5-$C$8)*(F43/$C$12)^(1/$C$11)+$C$8, ($C$28-$C$8)*(F43/$C$29)^(1/$C$11)+$C$8)</f>
        <v>22.076023269381562</v>
      </c>
      <c r="H43" s="86">
        <f>A43-$C$6/2</f>
        <v>-3500</v>
      </c>
      <c r="I43" s="86">
        <f>A43+$C$6/2</f>
        <v>7500</v>
      </c>
      <c r="J43" s="45"/>
      <c r="K43" s="22"/>
      <c r="L43" s="22"/>
      <c r="M43" s="22"/>
      <c r="N43" s="22"/>
      <c r="O43" s="22"/>
      <c r="T43" s="87"/>
      <c r="U43" s="87"/>
      <c r="V43" s="87"/>
      <c r="W43" s="87"/>
      <c r="X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  <c r="AK43" s="87"/>
    </row>
    <row r="44" spans="1:37" x14ac:dyDescent="0.25">
      <c r="A44" s="74">
        <f t="shared" ref="A44:A107" si="0">A43+$C$4</f>
        <v>3000</v>
      </c>
      <c r="B44" s="74"/>
      <c r="D44" s="82"/>
      <c r="E44" s="83">
        <f>IF(A44&lt;=$C$21,$C$17*EXP(-A44/$C$19),$C$18*EXP(-(A44-$C$21)/$C$20))</f>
        <v>1870.2335152710498</v>
      </c>
      <c r="F44" s="84">
        <f>IF(A44&lt;=$C$21,$C$12*(1-$C$25*(EXP(A44/$C$19)-1)),$C$29*(1-$C$27*(EXP((A44-$C$21)/$C$20)-1)))</f>
        <v>94.634352396306539</v>
      </c>
      <c r="G44" s="85">
        <f>IF(A44&lt;=$C$21,($C$5-$C$8)*(F44/$C$12)^(1/$C$11)+$C$8, ($C$28-$C$8)*(F44/$C$29)^(1/$C$11)+$C$8)</f>
        <v>20.869026807711347</v>
      </c>
      <c r="H44" s="86">
        <f>A44-$C$6/2</f>
        <v>-2500</v>
      </c>
      <c r="I44" s="86">
        <f>A44+$C$6/2</f>
        <v>8500</v>
      </c>
      <c r="J44" s="45"/>
      <c r="K44" s="22"/>
      <c r="L44" s="22"/>
      <c r="M44" s="22"/>
      <c r="N44" s="22"/>
      <c r="O44" s="22"/>
      <c r="T44" s="87"/>
      <c r="U44" s="87"/>
      <c r="V44" s="87"/>
      <c r="W44" s="87"/>
      <c r="X44" s="87"/>
      <c r="AA44" s="87"/>
      <c r="AB44" s="87"/>
      <c r="AC44" s="87"/>
      <c r="AD44" s="87"/>
      <c r="AE44" s="87"/>
      <c r="AF44" s="87"/>
      <c r="AG44" s="87"/>
      <c r="AH44" s="87"/>
      <c r="AI44" s="87"/>
      <c r="AJ44" s="87"/>
      <c r="AK44" s="87"/>
    </row>
    <row r="45" spans="1:37" x14ac:dyDescent="0.25">
      <c r="A45" s="74">
        <f t="shared" si="0"/>
        <v>4000</v>
      </c>
      <c r="B45" s="74"/>
      <c r="D45" s="82"/>
      <c r="E45" s="83">
        <f>IF(A45&lt;=$C$21,$C$17*EXP(-A45/$C$19),$C$18*EXP(-(A45-$C$21)/$C$20))</f>
        <v>1575.9520156547808</v>
      </c>
      <c r="F45" s="84">
        <f>IF(A45&lt;=$C$21,$C$12*(1-$C$25*(EXP(A45/$C$19)-1)),$C$29*(1-$C$27*(EXP((A45-$C$21)/$C$20)-1)))</f>
        <v>93.017158424573637</v>
      </c>
      <c r="G45" s="85">
        <f>IF(A45&lt;=$C$21,($C$5-$C$8)*(F45/$C$12)^(1/$C$11)+$C$8, ($C$28-$C$8)*(F45/$C$29)^(1/$C$11)+$C$8)</f>
        <v>19.478666030899561</v>
      </c>
      <c r="H45" s="86">
        <f>A45-$C$6/2</f>
        <v>-1500</v>
      </c>
      <c r="I45" s="86">
        <f>A45+$C$6/2</f>
        <v>9500</v>
      </c>
      <c r="J45" s="45"/>
      <c r="K45" s="22"/>
      <c r="L45" s="22"/>
      <c r="M45" s="22"/>
      <c r="N45" s="22"/>
      <c r="O45" s="22"/>
      <c r="T45" s="87"/>
      <c r="U45" s="87"/>
      <c r="V45" s="87"/>
      <c r="W45" s="87"/>
      <c r="X45" s="87"/>
      <c r="AA45" s="87"/>
      <c r="AB45" s="87"/>
      <c r="AC45" s="87"/>
      <c r="AD45" s="87"/>
      <c r="AE45" s="87"/>
      <c r="AF45" s="87"/>
      <c r="AG45" s="87"/>
      <c r="AH45" s="87"/>
      <c r="AI45" s="87"/>
      <c r="AJ45" s="87"/>
      <c r="AK45" s="87"/>
    </row>
    <row r="46" spans="1:37" x14ac:dyDescent="0.25">
      <c r="A46" s="74">
        <f t="shared" si="0"/>
        <v>5000</v>
      </c>
      <c r="B46" s="74"/>
      <c r="D46" s="82"/>
      <c r="E46" s="83">
        <f>IF(A46&lt;=$C$21,$C$17*EXP(-A46/$C$19),$C$18*EXP(-(A46-$C$21)/$C$20))</f>
        <v>1562.6756649659676</v>
      </c>
      <c r="F46" s="84">
        <f>IF(A46&lt;=$C$21,$C$12*(1-$C$25*(EXP(A46/$C$19)-1)),$C$29*(1-$C$27*(EXP((A46-$C$21)/$C$20)-1)))</f>
        <v>91.264779306197056</v>
      </c>
      <c r="G46" s="85">
        <f>IF(A46&lt;=$C$21,($C$5-$C$8)*(F46/$C$12)^(1/$C$11)+$C$8, ($C$28-$C$8)*(F46/$C$29)^(1/$C$11)+$C$8)</f>
        <v>18.051769136060805</v>
      </c>
      <c r="H46" s="86">
        <f>A46-$C$6/2</f>
        <v>-500</v>
      </c>
      <c r="I46" s="86">
        <f>A46+$C$6/2</f>
        <v>10500</v>
      </c>
      <c r="J46" s="45"/>
      <c r="K46" s="22"/>
      <c r="L46" s="22"/>
      <c r="M46" s="22"/>
      <c r="N46" s="22"/>
      <c r="O46" s="22"/>
      <c r="T46" s="87"/>
      <c r="U46" s="87"/>
      <c r="V46" s="87"/>
      <c r="W46" s="87"/>
      <c r="X46" s="87"/>
      <c r="AA46" s="87"/>
      <c r="AB46" s="87"/>
      <c r="AC46" s="87"/>
      <c r="AD46" s="87"/>
      <c r="AE46" s="87"/>
      <c r="AF46" s="87"/>
      <c r="AG46" s="87"/>
      <c r="AH46" s="87"/>
      <c r="AI46" s="87"/>
      <c r="AJ46" s="87"/>
      <c r="AK46" s="87"/>
    </row>
    <row r="47" spans="1:37" x14ac:dyDescent="0.25">
      <c r="A47" s="74">
        <f t="shared" si="0"/>
        <v>6000</v>
      </c>
      <c r="B47" s="74"/>
      <c r="D47" s="82"/>
      <c r="E47" s="83">
        <f>IF(A47&lt;=$C$21,$C$17*EXP(-A47/$C$19),$C$18*EXP(-(A47-$C$21)/$C$20))</f>
        <v>1549.5111587279127</v>
      </c>
      <c r="F47" s="84">
        <f>IF(A47&lt;=$C$21,$C$12*(1-$C$25*(EXP(A47/$C$19)-1)),$C$29*(1-$C$27*(EXP((A47-$C$21)/$C$20)-1)))</f>
        <v>89.497512133800726</v>
      </c>
      <c r="G47" s="85">
        <f>IF(A47&lt;=$C$21,($C$5-$C$8)*(F47/$C$12)^(1/$C$11)+$C$8, ($C$28-$C$8)*(F47/$C$29)^(1/$C$11)+$C$8)</f>
        <v>16.693630269791708</v>
      </c>
      <c r="H47" s="86">
        <f>A47-$C$6/2</f>
        <v>500</v>
      </c>
      <c r="I47" s="86">
        <f>A47+$C$6/2</f>
        <v>11500</v>
      </c>
      <c r="J47" s="45"/>
      <c r="K47" s="22"/>
      <c r="L47" s="22"/>
      <c r="M47" s="22"/>
      <c r="N47" s="22"/>
      <c r="O47" s="22"/>
      <c r="T47" s="87"/>
      <c r="U47" s="87"/>
      <c r="V47" s="87"/>
      <c r="W47" s="87"/>
      <c r="X47" s="87"/>
      <c r="AA47" s="87"/>
      <c r="AB47" s="87"/>
      <c r="AC47" s="87"/>
      <c r="AD47" s="87"/>
      <c r="AE47" s="87"/>
      <c r="AF47" s="87"/>
      <c r="AG47" s="87"/>
      <c r="AH47" s="87"/>
      <c r="AI47" s="87"/>
      <c r="AJ47" s="87"/>
      <c r="AK47" s="87"/>
    </row>
    <row r="48" spans="1:37" x14ac:dyDescent="0.25">
      <c r="A48" s="74">
        <f t="shared" si="0"/>
        <v>7000</v>
      </c>
      <c r="B48" s="74"/>
      <c r="D48" s="82"/>
      <c r="E48" s="83">
        <f>IF(A48&lt;=$C$21,$C$17*EXP(-A48/$C$19),$C$18*EXP(-(A48-$C$21)/$C$20))</f>
        <v>1536.4575547252846</v>
      </c>
      <c r="F48" s="84">
        <f>IF(A48&lt;=$C$21,$C$12*(1-$C$25*(EXP(A48/$C$19)-1)),$C$29*(1-$C$27*(EXP((A48-$C$21)/$C$20)-1)))</f>
        <v>87.715230419828316</v>
      </c>
      <c r="G48" s="85">
        <f>IF(A48&lt;=$C$21,($C$5-$C$8)*(F48/$C$12)^(1/$C$11)+$C$8, ($C$28-$C$8)*(F48/$C$29)^(1/$C$11)+$C$8)</f>
        <v>15.403058796338691</v>
      </c>
      <c r="H48" s="86">
        <f>A48-$C$6/2</f>
        <v>1500</v>
      </c>
      <c r="I48" s="86">
        <f>A48+$C$6/2</f>
        <v>12500</v>
      </c>
      <c r="J48" s="45"/>
      <c r="K48" s="22"/>
      <c r="L48" s="22"/>
      <c r="M48" s="22"/>
      <c r="N48" s="22"/>
      <c r="O48" s="22"/>
      <c r="T48" s="87"/>
      <c r="U48" s="87"/>
      <c r="V48" s="87"/>
      <c r="W48" s="87"/>
      <c r="X48" s="87"/>
      <c r="AA48" s="87"/>
      <c r="AB48" s="87"/>
      <c r="AC48" s="87"/>
      <c r="AD48" s="87"/>
      <c r="AE48" s="87"/>
      <c r="AF48" s="87"/>
      <c r="AG48" s="87"/>
      <c r="AH48" s="87"/>
      <c r="AI48" s="87"/>
      <c r="AJ48" s="87"/>
      <c r="AK48" s="87"/>
    </row>
    <row r="49" spans="1:37" x14ac:dyDescent="0.25">
      <c r="A49" s="74">
        <f t="shared" si="0"/>
        <v>8000</v>
      </c>
      <c r="B49" s="74"/>
      <c r="D49" s="82"/>
      <c r="E49" s="83">
        <f>IF(A49&lt;=$C$21,$C$17*EXP(-A49/$C$19),$C$18*EXP(-(A49-$C$21)/$C$20))</f>
        <v>1523.5139186802912</v>
      </c>
      <c r="F49" s="84">
        <f>IF(A49&lt;=$C$21,$C$12*(1-$C$25*(EXP(A49/$C$19)-1)),$C$29*(1-$C$27*(EXP((A49-$C$21)/$C$20)-1)))</f>
        <v>85.917806602096718</v>
      </c>
      <c r="G49" s="85">
        <f>IF(A49&lt;=$C$21,($C$5-$C$8)*(F49/$C$12)^(1/$C$11)+$C$8, ($C$28-$C$8)*(F49/$C$29)^(1/$C$11)+$C$8)</f>
        <v>14.178806134022194</v>
      </c>
      <c r="H49" s="86">
        <f>A49-$C$6/2</f>
        <v>2500</v>
      </c>
      <c r="I49" s="86">
        <f>A49+$C$6/2</f>
        <v>13500</v>
      </c>
      <c r="J49" s="45"/>
      <c r="K49" s="22"/>
      <c r="L49" s="22"/>
      <c r="M49" s="22"/>
      <c r="N49" s="22"/>
      <c r="O49" s="22"/>
      <c r="T49" s="87"/>
      <c r="U49" s="87"/>
      <c r="V49" s="87"/>
      <c r="W49" s="87"/>
      <c r="X49" s="87"/>
      <c r="AA49" s="87"/>
      <c r="AB49" s="87"/>
      <c r="AC49" s="87"/>
      <c r="AD49" s="87"/>
      <c r="AE49" s="87"/>
      <c r="AF49" s="87"/>
      <c r="AG49" s="87"/>
      <c r="AH49" s="87"/>
      <c r="AI49" s="87"/>
      <c r="AJ49" s="87"/>
      <c r="AK49" s="87"/>
    </row>
    <row r="50" spans="1:37" x14ac:dyDescent="0.25">
      <c r="A50" s="74">
        <f t="shared" si="0"/>
        <v>9000</v>
      </c>
      <c r="B50" s="74"/>
      <c r="D50" s="82"/>
      <c r="E50" s="83">
        <f>IF(A50&lt;=$C$21,$C$17*EXP(-A50/$C$19),$C$18*EXP(-(A50-$C$21)/$C$20))</f>
        <v>1510.6793241858113</v>
      </c>
      <c r="F50" s="84">
        <f>IF(A50&lt;=$C$21,$C$12*(1-$C$25*(EXP(A50/$C$19)-1)),$C$29*(1-$C$27*(EXP((A50-$C$21)/$C$20)-1)))</f>
        <v>84.105112034665936</v>
      </c>
      <c r="G50" s="85">
        <f>IF(A50&lt;=$C$21,($C$5-$C$8)*(F50/$C$12)^(1/$C$11)+$C$8, ($C$28-$C$8)*(F50/$C$29)^(1/$C$11)+$C$8)</f>
        <v>13.01956618317562</v>
      </c>
      <c r="H50" s="86">
        <f>A50-$C$6/2</f>
        <v>3500</v>
      </c>
      <c r="I50" s="86">
        <f>A50+$C$6/2</f>
        <v>14500</v>
      </c>
      <c r="L50" s="22"/>
      <c r="T50" s="87"/>
      <c r="U50" s="87"/>
      <c r="V50" s="87"/>
      <c r="W50" s="87"/>
      <c r="X50" s="87"/>
      <c r="AA50" s="87"/>
      <c r="AB50" s="87"/>
      <c r="AC50" s="87"/>
      <c r="AD50" s="87"/>
      <c r="AE50" s="87"/>
      <c r="AF50" s="87"/>
      <c r="AG50" s="87"/>
      <c r="AH50" s="87"/>
      <c r="AI50" s="87"/>
      <c r="AJ50" s="87"/>
      <c r="AK50" s="87"/>
    </row>
    <row r="51" spans="1:37" x14ac:dyDescent="0.25">
      <c r="A51" s="74">
        <f t="shared" si="0"/>
        <v>10000</v>
      </c>
      <c r="B51" s="74"/>
      <c r="D51" s="82"/>
      <c r="E51" s="83">
        <f>IF(A51&lt;=$C$21,$C$17*EXP(-A51/$C$19),$C$18*EXP(-(A51-$C$21)/$C$20))</f>
        <v>1497.9528526390891</v>
      </c>
      <c r="F51" s="84">
        <f>IF(A51&lt;=$C$21,$C$12*(1-$C$25*(EXP(A51/$C$19)-1)),$C$29*(1-$C$27*(EXP((A51-$C$21)/$C$20)-1)))</f>
        <v>82.277016978631849</v>
      </c>
      <c r="G51" s="85">
        <f>IF(A51&lt;=$C$21,($C$5-$C$8)*(F51/$C$12)^(1/$C$11)+$C$8, ($C$28-$C$8)*(F51/$C$29)^(1/$C$11)+$C$8)</f>
        <v>11.923975893346821</v>
      </c>
      <c r="H51" s="86">
        <f>A51-$C$6/2</f>
        <v>4500</v>
      </c>
      <c r="I51" s="86">
        <f>A51+$C$6/2</f>
        <v>15500</v>
      </c>
      <c r="L51" s="22"/>
      <c r="T51" s="87"/>
      <c r="U51" s="87"/>
      <c r="V51" s="87"/>
      <c r="W51" s="87"/>
      <c r="X51" s="87"/>
      <c r="AA51" s="87"/>
      <c r="AB51" s="87"/>
      <c r="AC51" s="87"/>
      <c r="AD51" s="87"/>
      <c r="AE51" s="87"/>
      <c r="AF51" s="87"/>
      <c r="AG51" s="87"/>
      <c r="AH51" s="87"/>
      <c r="AI51" s="87"/>
      <c r="AJ51" s="87"/>
      <c r="AK51" s="87"/>
    </row>
    <row r="52" spans="1:37" x14ac:dyDescent="0.25">
      <c r="A52" s="74">
        <f t="shared" si="0"/>
        <v>11000</v>
      </c>
      <c r="B52" s="74"/>
      <c r="D52" s="82"/>
      <c r="E52" s="83">
        <f>IF(A52&lt;=$C$21,$C$17*EXP(-A52/$C$19),$C$18*EXP(-(A52-$C$21)/$C$20))</f>
        <v>1485.3335931759882</v>
      </c>
      <c r="F52" s="84">
        <f>IF(A52&lt;=$C$21,$C$12*(1-$C$25*(EXP(A52/$C$19)-1)),$C$29*(1-$C$27*(EXP((A52-$C$21)/$C$20)-1)))</f>
        <v>80.433390592840453</v>
      </c>
      <c r="G52" s="85">
        <f>IF(A52&lt;=$C$21,($C$5-$C$8)*(F52/$C$12)^(1/$C$11)+$C$8, ($C$28-$C$8)*(F52/$C$29)^(1/$C$11)+$C$8)</f>
        <v>10.890615978933324</v>
      </c>
      <c r="H52" s="86">
        <f>A52-$C$6/2</f>
        <v>5500</v>
      </c>
      <c r="I52" s="86">
        <f>A52+$C$6/2</f>
        <v>16500</v>
      </c>
      <c r="L52" s="22"/>
      <c r="T52" s="87"/>
      <c r="U52" s="87"/>
      <c r="V52" s="87"/>
      <c r="W52" s="87"/>
      <c r="X52" s="87"/>
      <c r="AA52" s="87"/>
      <c r="AB52" s="87"/>
      <c r="AC52" s="87"/>
      <c r="AD52" s="87"/>
      <c r="AE52" s="87"/>
      <c r="AF52" s="87"/>
      <c r="AG52" s="87"/>
      <c r="AH52" s="87"/>
      <c r="AI52" s="87"/>
      <c r="AJ52" s="87"/>
      <c r="AK52" s="87"/>
    </row>
    <row r="53" spans="1:37" x14ac:dyDescent="0.25">
      <c r="A53" s="74">
        <f t="shared" si="0"/>
        <v>12000</v>
      </c>
      <c r="B53" s="74"/>
      <c r="D53" s="82"/>
      <c r="E53" s="83">
        <f>IF(A53&lt;=$C$21,$C$17*EXP(-A53/$C$19),$C$18*EXP(-(A53-$C$21)/$C$20))</f>
        <v>1472.8206426057982</v>
      </c>
      <c r="F53" s="84">
        <f>IF(A53&lt;=$C$21,$C$12*(1-$C$25*(EXP(A53/$C$19)-1)),$C$29*(1-$C$27*(EXP((A53-$C$21)/$C$20)-1)))</f>
        <v>78.574100924522995</v>
      </c>
      <c r="G53" s="85">
        <f>IF(A53&lt;=$C$21,($C$5-$C$8)*(F53/$C$12)^(1/$C$11)+$C$8, ($C$28-$C$8)*(F53/$C$29)^(1/$C$11)+$C$8)</f>
        <v>9.9180117928720719</v>
      </c>
      <c r="H53" s="86">
        <f>A53-$C$6/2</f>
        <v>6500</v>
      </c>
      <c r="I53" s="86">
        <f>A53+$C$6/2</f>
        <v>17500</v>
      </c>
      <c r="L53" s="22"/>
      <c r="Y53" s="87"/>
      <c r="AA53" s="87"/>
      <c r="AB53" s="87"/>
      <c r="AC53" s="87"/>
      <c r="AD53" s="87"/>
      <c r="AE53" s="87"/>
      <c r="AF53" s="87"/>
      <c r="AG53" s="87"/>
      <c r="AH53" s="87"/>
      <c r="AI53" s="87"/>
      <c r="AJ53" s="87"/>
      <c r="AK53" s="87"/>
    </row>
    <row r="54" spans="1:37" x14ac:dyDescent="0.25">
      <c r="A54" s="74">
        <f t="shared" si="0"/>
        <v>13000</v>
      </c>
      <c r="B54" s="74"/>
      <c r="D54" s="82"/>
      <c r="E54" s="83">
        <f>IF(A54&lt;=$C$21,$C$17*EXP(-A54/$C$19),$C$18*EXP(-(A54-$C$21)/$C$20))</f>
        <v>1460.4131053465921</v>
      </c>
      <c r="F54" s="84">
        <f>IF(A54&lt;=$C$21,$C$12*(1-$C$25*(EXP(A54/$C$19)-1)),$C$29*(1-$C$27*(EXP((A54-$C$21)/$C$20)-1)))</f>
        <v>76.699014899852131</v>
      </c>
      <c r="G54" s="85">
        <f>IF(A54&lt;=$C$21,($C$5-$C$8)*(F54/$C$12)^(1/$C$11)+$C$8, ($C$28-$C$8)*(F54/$C$29)^(1/$C$11)+$C$8)</f>
        <v>9.004634368473484</v>
      </c>
      <c r="H54" s="86">
        <f>A54-$C$6/2</f>
        <v>7500</v>
      </c>
      <c r="I54" s="86">
        <f>A54+$C$6/2</f>
        <v>18500</v>
      </c>
      <c r="L54" s="22"/>
      <c r="Y54" s="87"/>
      <c r="AA54" s="87"/>
      <c r="AB54" s="87"/>
      <c r="AC54" s="87"/>
      <c r="AD54" s="87"/>
      <c r="AE54" s="87"/>
      <c r="AF54" s="87"/>
      <c r="AG54" s="87"/>
      <c r="AH54" s="87"/>
      <c r="AI54" s="87"/>
      <c r="AJ54" s="87"/>
      <c r="AK54" s="87"/>
    </row>
    <row r="55" spans="1:37" x14ac:dyDescent="0.25">
      <c r="A55" s="74">
        <f t="shared" si="0"/>
        <v>14000</v>
      </c>
      <c r="B55" s="74"/>
      <c r="D55" s="82"/>
      <c r="E55" s="83">
        <f>IF(A55&lt;=$C$21,$C$17*EXP(-A55/$C$19),$C$18*EXP(-(A55-$C$21)/$C$20))</f>
        <v>1448.1100933611262</v>
      </c>
      <c r="F55" s="84">
        <f>IF(A55&lt;=$C$21,$C$12*(1-$C$25*(EXP(A55/$C$19)-1)),$C$29*(1-$C$27*(EXP((A55-$C$21)/$C$20)-1)))</f>
        <v>74.807998314417162</v>
      </c>
      <c r="G55" s="85">
        <f>IF(A55&lt;=$C$21,($C$5-$C$8)*(F55/$C$12)^(1/$C$11)+$C$8, ($C$28-$C$8)*(F55/$C$29)^(1/$C$11)+$C$8)</f>
        <v>8.1489016399770495</v>
      </c>
      <c r="H55" s="86">
        <f>A55-$C$6/2</f>
        <v>8500</v>
      </c>
      <c r="I55" s="86">
        <f>A55+$C$6/2</f>
        <v>19500</v>
      </c>
      <c r="L55" s="22"/>
      <c r="Y55" s="87"/>
      <c r="AA55" s="87"/>
      <c r="AB55" s="87"/>
      <c r="AC55" s="87"/>
      <c r="AD55" s="87"/>
      <c r="AE55" s="87"/>
      <c r="AF55" s="87"/>
      <c r="AG55" s="87"/>
      <c r="AH55" s="87"/>
      <c r="AI55" s="87"/>
      <c r="AJ55" s="87"/>
      <c r="AK55" s="87"/>
    </row>
    <row r="56" spans="1:37" x14ac:dyDescent="0.25">
      <c r="A56" s="74">
        <f t="shared" si="0"/>
        <v>15000</v>
      </c>
      <c r="B56" s="74"/>
      <c r="D56" s="82"/>
      <c r="E56" s="83">
        <f>IF(A56&lt;=$C$21,$C$17*EXP(-A56/$C$19),$C$18*EXP(-(A56-$C$21)/$C$20))</f>
        <v>1435.9107260932817</v>
      </c>
      <c r="F56" s="84">
        <f>IF(A56&lt;=$C$21,$C$12*(1-$C$25*(EXP(A56/$C$19)-1)),$C$29*(1-$C$27*(EXP((A56-$C$21)/$C$20)-1)))</f>
        <v>72.900915823619115</v>
      </c>
      <c r="G56" s="85">
        <f>IF(A56&lt;=$C$21,($C$5-$C$8)*(F56/$C$12)^(1/$C$11)+$C$8, ($C$28-$C$8)*(F56/$C$29)^(1/$C$11)+$C$8)</f>
        <v>7.3491798529164845</v>
      </c>
      <c r="H56" s="86">
        <f>A56-$C$6/2</f>
        <v>9500</v>
      </c>
      <c r="I56" s="86">
        <f>A56+$C$6/2</f>
        <v>20500</v>
      </c>
      <c r="L56" s="22"/>
      <c r="Y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</row>
    <row r="57" spans="1:37" x14ac:dyDescent="0.25">
      <c r="A57" s="74">
        <f t="shared" si="0"/>
        <v>16000</v>
      </c>
      <c r="B57" s="74"/>
      <c r="D57" s="82"/>
      <c r="E57" s="83">
        <f>IF(A57&lt;=$C$21,$C$17*EXP(-A57/$C$19),$C$18*EXP(-(A57-$C$21)/$C$20))</f>
        <v>1423.8141304050419</v>
      </c>
      <c r="F57" s="84">
        <f>IF(A57&lt;=$C$21,$C$12*(1-$C$25*(EXP(A57/$C$19)-1)),$C$29*(1-$C$27*(EXP((A57-$C$21)/$C$20)-1)))</f>
        <v>70.977630932983431</v>
      </c>
      <c r="G57" s="85">
        <f>IF(A57&lt;=$C$21,($C$5-$C$8)*(F57/$C$12)^(1/$C$11)+$C$8, ($C$28-$C$8)*(F57/$C$29)^(1/$C$11)+$C$8)</f>
        <v>6.6037851759120541</v>
      </c>
      <c r="H57" s="86">
        <f>A57-$C$6/2</f>
        <v>10500</v>
      </c>
      <c r="I57" s="86">
        <f>A57+$C$6/2</f>
        <v>21500</v>
      </c>
      <c r="L57" s="22"/>
      <c r="Y57" s="87"/>
      <c r="AA57" s="87"/>
      <c r="AB57" s="87"/>
      <c r="AC57" s="87"/>
      <c r="AD57" s="87"/>
      <c r="AE57" s="87"/>
      <c r="AF57" s="87"/>
      <c r="AG57" s="87"/>
      <c r="AH57" s="87"/>
      <c r="AI57" s="87"/>
      <c r="AJ57" s="87"/>
      <c r="AK57" s="87"/>
    </row>
    <row r="58" spans="1:37" x14ac:dyDescent="0.25">
      <c r="A58" s="74">
        <f t="shared" si="0"/>
        <v>17000</v>
      </c>
      <c r="B58" s="74"/>
      <c r="D58" s="82"/>
      <c r="E58" s="83">
        <f>IF(A58&lt;=$C$21,$C$17*EXP(-A58/$C$19),$C$18*EXP(-(A58-$C$21)/$C$20))</f>
        <v>1411.8194405139977</v>
      </c>
      <c r="F58" s="84">
        <f>IF(A58&lt;=$C$21,$C$12*(1-$C$25*(EXP(A58/$C$19)-1)),$C$29*(1-$C$27*(EXP((A58-$C$21)/$C$20)-1)))</f>
        <v>69.038005988390879</v>
      </c>
      <c r="G58" s="85">
        <f>IF(A58&lt;=$C$21,($C$5-$C$8)*(F58/$C$12)^(1/$C$11)+$C$8, ($C$28-$C$8)*(F58/$C$29)^(1/$C$11)+$C$8)</f>
        <v>5.9109855260626603</v>
      </c>
      <c r="H58" s="86">
        <f>A58-$C$6/2</f>
        <v>11500</v>
      </c>
      <c r="I58" s="86">
        <f>A58+$C$6/2</f>
        <v>22500</v>
      </c>
      <c r="L58" s="22"/>
      <c r="Y58" s="87"/>
      <c r="AA58" s="87"/>
      <c r="AB58" s="87"/>
      <c r="AC58" s="87"/>
      <c r="AD58" s="87"/>
      <c r="AE58" s="87"/>
      <c r="AF58" s="87"/>
      <c r="AG58" s="87"/>
      <c r="AH58" s="87"/>
      <c r="AI58" s="87"/>
      <c r="AJ58" s="87"/>
      <c r="AK58" s="87"/>
    </row>
    <row r="59" spans="1:37" x14ac:dyDescent="0.25">
      <c r="A59" s="74">
        <f t="shared" si="0"/>
        <v>18000</v>
      </c>
      <c r="B59" s="74"/>
      <c r="D59" s="82"/>
      <c r="E59" s="83">
        <f>IF(A59&lt;=$C$21,$C$17*EXP(-A59/$C$19),$C$18*EXP(-(A59-$C$21)/$C$20))</f>
        <v>1399.9257979313838</v>
      </c>
      <c r="F59" s="84">
        <f>IF(A59&lt;=$C$21,$C$12*(1-$C$25*(EXP(A59/$C$19)-1)),$C$29*(1-$C$27*(EXP((A59-$C$21)/$C$20)-1)))</f>
        <v>67.081902166225419</v>
      </c>
      <c r="G59" s="85">
        <f>IF(A59&lt;=$C$21,($C$5-$C$8)*(F59/$C$12)^(1/$C$11)+$C$8, ($C$28-$C$8)*(F59/$C$29)^(1/$C$11)+$C$8)</f>
        <v>5.2690026206862894</v>
      </c>
      <c r="H59" s="86">
        <f>A59-$C$6/2</f>
        <v>12500</v>
      </c>
      <c r="I59" s="86">
        <f>A59+$C$6/2</f>
        <v>23500</v>
      </c>
      <c r="Y59" s="87"/>
      <c r="AA59" s="87"/>
      <c r="AB59" s="87"/>
      <c r="AC59" s="87"/>
      <c r="AD59" s="87"/>
      <c r="AE59" s="87"/>
      <c r="AF59" s="87"/>
      <c r="AG59" s="87"/>
      <c r="AH59" s="87"/>
      <c r="AI59" s="87"/>
      <c r="AJ59" s="87"/>
      <c r="AK59" s="87"/>
    </row>
    <row r="60" spans="1:37" x14ac:dyDescent="0.25">
      <c r="A60" s="74">
        <f t="shared" si="0"/>
        <v>19000</v>
      </c>
      <c r="B60" s="74"/>
      <c r="D60" s="82"/>
      <c r="E60" s="83">
        <f>IF(A60&lt;=$C$21,$C$17*EXP(-A60/$C$19),$C$18*EXP(-(A60-$C$21)/$C$20))</f>
        <v>1388.1323514006331</v>
      </c>
      <c r="F60" s="84">
        <f>IF(A60&lt;=$C$21,$C$12*(1-$C$25*(EXP(A60/$C$19)-1)),$C$29*(1-$C$27*(EXP((A60-$C$21)/$C$20)-1)))</f>
        <v>65.109179463438053</v>
      </c>
      <c r="G60" s="85">
        <f>IF(A60&lt;=$C$21,($C$5-$C$8)*(F60/$C$12)^(1/$C$11)+$C$8, ($C$28-$C$8)*(F60/$C$29)^(1/$C$11)+$C$8)</f>
        <v>4.6760142687589994</v>
      </c>
      <c r="H60" s="86">
        <f>A60-$C$6/2</f>
        <v>13500</v>
      </c>
      <c r="I60" s="86">
        <f>A60+$C$6/2</f>
        <v>24500</v>
      </c>
      <c r="Y60" s="87"/>
      <c r="AA60" s="87"/>
      <c r="AB60" s="87"/>
      <c r="AC60" s="87"/>
      <c r="AD60" s="87"/>
      <c r="AE60" s="87"/>
      <c r="AF60" s="87"/>
      <c r="AG60" s="87"/>
      <c r="AH60" s="87"/>
      <c r="AI60" s="87"/>
      <c r="AJ60" s="87"/>
      <c r="AK60" s="87"/>
    </row>
    <row r="61" spans="1:37" x14ac:dyDescent="0.25">
      <c r="A61" s="74">
        <f t="shared" si="0"/>
        <v>20000</v>
      </c>
      <c r="B61" s="74"/>
      <c r="D61" s="82"/>
      <c r="E61" s="83">
        <f>IF(A61&lt;=$C$21,$C$17*EXP(-A61/$C$19),$C$18*EXP(-(A61-$C$21)/$C$20))</f>
        <v>1376.4382568364504</v>
      </c>
      <c r="F61" s="84">
        <f>IF(A61&lt;=$C$21,$C$12*(1-$C$25*(EXP(A61/$C$19)-1)),$C$29*(1-$C$27*(EXP((A61-$C$21)/$C$20)-1)))</f>
        <v>63.119696687526641</v>
      </c>
      <c r="G61" s="85">
        <f>IF(A61&lt;=$C$21,($C$5-$C$8)*(F61/$C$12)^(1/$C$11)+$C$8, ($C$28-$C$8)*(F61/$C$29)^(1/$C$11)+$C$8)</f>
        <v>4.1301569160294695</v>
      </c>
      <c r="H61" s="86">
        <f>A61-$C$6/2</f>
        <v>14500</v>
      </c>
      <c r="I61" s="86">
        <f>A61+$C$6/2</f>
        <v>25500</v>
      </c>
      <c r="Y61" s="87"/>
      <c r="AA61" s="87"/>
      <c r="AB61" s="87"/>
      <c r="AC61" s="87"/>
      <c r="AD61" s="87"/>
      <c r="AE61" s="87"/>
      <c r="AF61" s="87"/>
      <c r="AG61" s="87"/>
      <c r="AH61" s="87"/>
      <c r="AI61" s="87"/>
      <c r="AJ61" s="87"/>
      <c r="AK61" s="87"/>
    </row>
    <row r="62" spans="1:37" x14ac:dyDescent="0.25">
      <c r="A62" s="74">
        <f t="shared" si="0"/>
        <v>21000</v>
      </c>
      <c r="B62" s="74"/>
      <c r="D62" s="82"/>
      <c r="E62" s="83">
        <f>IF(A62&lt;=$C$21,$C$17*EXP(-A62/$C$19),$C$18*EXP(-(A62-$C$21)/$C$20))</f>
        <v>1364.8426772643991</v>
      </c>
      <c r="F62" s="84">
        <f>IF(A62&lt;=$C$21,$C$12*(1-$C$25*(EXP(A62/$C$19)-1)),$C$29*(1-$C$27*(EXP((A62-$C$21)/$C$20)-1)))</f>
        <v>61.11331144643038</v>
      </c>
      <c r="G62" s="85">
        <f>IF(A62&lt;=$C$21,($C$5-$C$8)*(F62/$C$12)^(1/$C$11)+$C$8, ($C$28-$C$8)*(F62/$C$29)^(1/$C$11)+$C$8)</f>
        <v>3.6295284584386462</v>
      </c>
      <c r="H62" s="86">
        <f>A62-$C$6/2</f>
        <v>15500</v>
      </c>
      <c r="I62" s="86">
        <f>A62+$C$6/2</f>
        <v>26500</v>
      </c>
      <c r="Y62" s="87"/>
      <c r="AA62" s="87"/>
      <c r="AB62" s="87"/>
      <c r="AC62" s="87"/>
      <c r="AD62" s="87"/>
      <c r="AE62" s="87"/>
      <c r="AF62" s="87"/>
      <c r="AG62" s="87"/>
      <c r="AH62" s="87"/>
      <c r="AI62" s="87"/>
      <c r="AJ62" s="87"/>
      <c r="AK62" s="87"/>
    </row>
    <row r="63" spans="1:37" x14ac:dyDescent="0.25">
      <c r="A63" s="74">
        <f t="shared" si="0"/>
        <v>22000</v>
      </c>
      <c r="B63" s="74"/>
      <c r="D63" s="82"/>
      <c r="E63" s="83">
        <f>IF(A63&lt;=$C$21,$C$17*EXP(-A63/$C$19),$C$18*EXP(-(A63-$C$21)/$C$20))</f>
        <v>1353.3447827609982</v>
      </c>
      <c r="F63" s="84">
        <f>IF(A63&lt;=$C$21,$C$12*(1-$C$25*(EXP(A63/$C$19)-1)),$C$29*(1-$C$27*(EXP((A63-$C$21)/$C$20)-1)))</f>
        <v>59.089880138338323</v>
      </c>
      <c r="G63" s="85">
        <f>IF(A63&lt;=$C$21,($C$5-$C$8)*(F63/$C$12)^(1/$C$11)+$C$8, ($C$28-$C$8)*(F63/$C$29)^(1/$C$11)+$C$8)</f>
        <v>3.1721913391544185</v>
      </c>
      <c r="H63" s="86">
        <f>A63-$C$6/2</f>
        <v>16500</v>
      </c>
      <c r="I63" s="86">
        <f>A63+$C$6/2</f>
        <v>27500</v>
      </c>
      <c r="Y63" s="87"/>
    </row>
    <row r="64" spans="1:37" x14ac:dyDescent="0.25">
      <c r="A64" s="74">
        <f t="shared" si="0"/>
        <v>23000</v>
      </c>
      <c r="B64" s="74"/>
      <c r="D64" s="82"/>
      <c r="E64" s="83">
        <f>IF(A64&lt;=$C$21,$C$17*EXP(-A64/$C$19),$C$18*EXP(-(A64-$C$21)/$C$20))</f>
        <v>1341.9437503943207</v>
      </c>
      <c r="F64" s="84">
        <f>IF(A64&lt;=$C$21,$C$12*(1-$C$25*(EXP(A64/$C$19)-1)),$C$29*(1-$C$27*(EXP((A64-$C$21)/$C$20)-1)))</f>
        <v>57.049257941411717</v>
      </c>
      <c r="G64" s="85">
        <f>IF(A64&lt;=$C$21,($C$5-$C$8)*(F64/$C$12)^(1/$C$11)+$C$8, ($C$28-$C$8)*(F64/$C$29)^(1/$C$11)+$C$8)</f>
        <v>2.7561759452398755</v>
      </c>
      <c r="H64" s="86">
        <f>A64-$C$6/2</f>
        <v>17500</v>
      </c>
      <c r="I64" s="86">
        <f>A64+$C$6/2</f>
        <v>28500</v>
      </c>
      <c r="Y64" s="87"/>
      <c r="AA64" s="87"/>
      <c r="AC64" s="87"/>
      <c r="AD64" s="87"/>
      <c r="AE64" s="87"/>
      <c r="AF64" s="87"/>
      <c r="AG64" s="87"/>
      <c r="AH64" s="87"/>
      <c r="AI64" s="87"/>
      <c r="AJ64" s="87"/>
      <c r="AK64" s="87"/>
    </row>
    <row r="65" spans="1:37" x14ac:dyDescent="0.25">
      <c r="A65" s="74">
        <f t="shared" si="0"/>
        <v>24000</v>
      </c>
      <c r="B65" s="74"/>
      <c r="D65" s="82"/>
      <c r="E65" s="83">
        <f>IF(A65&lt;=$C$21,$C$17*EXP(-A65/$C$19),$C$18*EXP(-(A65-$C$21)/$C$20))</f>
        <v>1330.6387641650961</v>
      </c>
      <c r="F65" s="84">
        <f>IF(A65&lt;=$C$21,$C$12*(1-$C$25*(EXP(A65/$C$19)-1)),$C$29*(1-$C$27*(EXP((A65-$C$21)/$C$20)-1)))</f>
        <v>54.991298803418466</v>
      </c>
      <c r="G65" s="85">
        <f>IF(A65&lt;=$C$21,($C$5-$C$8)*(F65/$C$12)^(1/$C$11)+$C$8, ($C$28-$C$8)*(F65/$C$29)^(1/$C$11)+$C$8)</f>
        <v>2.3794843207115433</v>
      </c>
      <c r="H65" s="86">
        <f>A65-$C$6/2</f>
        <v>18500</v>
      </c>
      <c r="I65" s="86">
        <f>A65+$C$6/2</f>
        <v>29500</v>
      </c>
      <c r="Y65" s="87"/>
      <c r="AA65" s="87"/>
      <c r="AC65" s="87"/>
      <c r="AD65" s="87"/>
      <c r="AE65" s="87"/>
      <c r="AF65" s="87"/>
      <c r="AG65" s="87"/>
      <c r="AH65" s="87"/>
      <c r="AI65" s="87"/>
      <c r="AJ65" s="87"/>
      <c r="AK65" s="87"/>
    </row>
    <row r="66" spans="1:37" x14ac:dyDescent="0.25">
      <c r="A66" s="74">
        <f t="shared" si="0"/>
        <v>25000</v>
      </c>
      <c r="B66" s="74"/>
      <c r="D66" s="82"/>
      <c r="E66" s="83">
        <f>IF(A66&lt;=$C$21,$C$17*EXP(-A66/$C$19),$C$18*EXP(-(A66-$C$21)/$C$20))</f>
        <v>1319.4290149483061</v>
      </c>
      <c r="F66" s="84">
        <f>IF(A66&lt;=$C$21,$C$12*(1-$C$25*(EXP(A66/$C$19)-1)),$C$29*(1-$C$27*(EXP((A66-$C$21)/$C$20)-1)))</f>
        <v>52.915855431280015</v>
      </c>
      <c r="G66" s="85">
        <f>IF(A66&lt;=$C$21,($C$5-$C$8)*(F66/$C$12)^(1/$C$11)+$C$8, ($C$28-$C$8)*(F66/$C$29)^(1/$C$11)+$C$8)</f>
        <v>2.040094213513068</v>
      </c>
      <c r="H66" s="86">
        <f>A66-$C$6/2</f>
        <v>19500</v>
      </c>
      <c r="I66" s="86">
        <f>A66+$C$6/2</f>
        <v>30500</v>
      </c>
      <c r="Y66" s="87"/>
      <c r="AA66" s="87"/>
      <c r="AC66" s="87"/>
      <c r="AD66" s="87"/>
      <c r="AE66" s="87"/>
      <c r="AF66" s="87"/>
      <c r="AG66" s="87"/>
      <c r="AH66" s="87"/>
      <c r="AI66" s="87"/>
      <c r="AJ66" s="87"/>
      <c r="AK66" s="87"/>
    </row>
    <row r="67" spans="1:37" x14ac:dyDescent="0.25">
      <c r="A67" s="74">
        <f t="shared" si="0"/>
        <v>26000</v>
      </c>
      <c r="B67" s="74"/>
      <c r="D67" s="82"/>
      <c r="E67" s="83">
        <f>IF(A67&lt;=$C$21,$C$17*EXP(-A67/$C$19),$C$18*EXP(-(A67-$C$21)/$C$20))</f>
        <v>1308.3137004352745</v>
      </c>
      <c r="F67" s="84">
        <f>IF(A67&lt;=$C$21,$C$12*(1-$C$25*(EXP(A67/$C$19)-1)),$C$29*(1-$C$27*(EXP((A67-$C$21)/$C$20)-1)))</f>
        <v>50.822779280529176</v>
      </c>
      <c r="G67" s="85">
        <f>IF(A67&lt;=$C$21,($C$5-$C$8)*(F67/$C$12)^(1/$C$11)+$C$8, ($C$28-$C$8)*(F67/$C$29)^(1/$C$11)+$C$8)</f>
        <v>1.7359634747301418</v>
      </c>
      <c r="H67" s="86">
        <f>A67-$C$6/2</f>
        <v>20500</v>
      </c>
      <c r="I67" s="86">
        <f>A67+$C$6/2</f>
        <v>31500</v>
      </c>
      <c r="Y67" s="87"/>
      <c r="AA67" s="87"/>
      <c r="AC67" s="87"/>
      <c r="AD67" s="87"/>
      <c r="AE67" s="87"/>
      <c r="AF67" s="87"/>
      <c r="AG67" s="87"/>
      <c r="AH67" s="87"/>
      <c r="AI67" s="87"/>
      <c r="AJ67" s="87"/>
      <c r="AK67" s="87"/>
    </row>
    <row r="68" spans="1:37" x14ac:dyDescent="0.25">
      <c r="A68" s="74">
        <f t="shared" si="0"/>
        <v>27000</v>
      </c>
      <c r="B68" s="74"/>
      <c r="D68" s="82"/>
      <c r="E68" s="83">
        <f>IF(A68&lt;=$C$21,$C$17*EXP(-A68/$C$19),$C$18*EXP(-(A68-$C$21)/$C$20))</f>
        <v>1297.2920250762436</v>
      </c>
      <c r="F68" s="84">
        <f>IF(A68&lt;=$C$21,$C$12*(1-$C$25*(EXP(A68/$C$19)-1)),$C$29*(1-$C$27*(EXP((A68-$C$21)/$C$20)-1)))</f>
        <v>48.711920544678492</v>
      </c>
      <c r="G68" s="85">
        <f>IF(A68&lt;=$C$21,($C$5-$C$8)*(F68/$C$12)^(1/$C$11)+$C$8, ($C$28-$C$8)*(F68/$C$29)^(1/$C$11)+$C$8)</f>
        <v>1.4650348292062854</v>
      </c>
      <c r="H68" s="86">
        <f>A68-$C$6/2</f>
        <v>21500</v>
      </c>
      <c r="I68" s="86">
        <f>A68+$C$6/2</f>
        <v>32500</v>
      </c>
      <c r="Y68" s="87"/>
      <c r="AA68" s="87"/>
      <c r="AC68" s="87"/>
      <c r="AD68" s="87"/>
      <c r="AE68" s="87"/>
      <c r="AF68" s="87"/>
      <c r="AG68" s="87"/>
      <c r="AH68" s="87"/>
      <c r="AI68" s="87"/>
      <c r="AJ68" s="87"/>
      <c r="AK68" s="87"/>
    </row>
    <row r="69" spans="1:37" x14ac:dyDescent="0.25">
      <c r="A69" s="74">
        <f t="shared" si="0"/>
        <v>28000</v>
      </c>
      <c r="B69" s="74"/>
      <c r="D69" s="82"/>
      <c r="E69" s="83">
        <f>IF(A69&lt;=$C$21,$C$17*EXP(-A69/$C$19),$C$18*EXP(-(A69-$C$21)/$C$20))</f>
        <v>1286.3632000234345</v>
      </c>
      <c r="F69" s="84">
        <f>IF(A69&lt;=$C$21,$C$12*(1-$C$25*(EXP(A69/$C$19)-1)),$C$29*(1-$C$27*(EXP((A69-$C$21)/$C$20)-1)))</f>
        <v>46.583128144498083</v>
      </c>
      <c r="G69" s="85">
        <f>IF(A69&lt;=$C$21,($C$5-$C$8)*(F69/$C$12)^(1/$C$11)+$C$8, ($C$28-$C$8)*(F69/$C$29)^(1/$C$11)+$C$8)</f>
        <v>1.2252410375871177</v>
      </c>
      <c r="H69" s="86">
        <f>A69-$C$6/2</f>
        <v>22500</v>
      </c>
      <c r="I69" s="86">
        <f>A69+$C$6/2</f>
        <v>33500</v>
      </c>
      <c r="Y69" s="87"/>
      <c r="AA69" s="87"/>
      <c r="AC69" s="87"/>
      <c r="AD69" s="87"/>
      <c r="AE69" s="87"/>
      <c r="AF69" s="87"/>
      <c r="AG69" s="87"/>
      <c r="AH69" s="87"/>
      <c r="AI69" s="87"/>
      <c r="AJ69" s="87"/>
      <c r="AK69" s="87"/>
    </row>
    <row r="70" spans="1:37" x14ac:dyDescent="0.25">
      <c r="A70" s="74">
        <f t="shared" si="0"/>
        <v>29000</v>
      </c>
      <c r="B70" s="74"/>
      <c r="D70" s="82"/>
      <c r="E70" s="83">
        <f>IF(A70&lt;=$C$21,$C$17*EXP(-A70/$C$19),$C$18*EXP(-(A70-$C$21)/$C$20))</f>
        <v>1275.5264430745883</v>
      </c>
      <c r="F70" s="84">
        <f>IF(A70&lt;=$C$21,$C$12*(1-$C$25*(EXP(A70/$C$19)-1)),$C$29*(1-$C$27*(EXP((A70-$C$21)/$C$20)-1)))</f>
        <v>44.436249717202713</v>
      </c>
      <c r="G70" s="85">
        <f>IF(A70&lt;=$C$21,($C$5-$C$8)*(F70/$C$12)^(1/$C$11)+$C$8, ($C$28-$C$8)*(F70/$C$29)^(1/$C$11)+$C$8)</f>
        <v>1.0145104707246517</v>
      </c>
      <c r="H70" s="86">
        <f>A70-$C$6/2</f>
        <v>23500</v>
      </c>
      <c r="I70" s="86">
        <f>A70+$C$6/2</f>
        <v>34500</v>
      </c>
      <c r="Y70" s="87"/>
    </row>
    <row r="71" spans="1:37" x14ac:dyDescent="0.25">
      <c r="A71" s="74">
        <f t="shared" si="0"/>
        <v>30000</v>
      </c>
      <c r="B71" s="74"/>
      <c r="D71" s="82"/>
      <c r="E71" s="83">
        <f>IF(A71&lt;=$C$21,$C$17*EXP(-A71/$C$19),$C$18*EXP(-(A71-$C$21)/$C$20))</f>
        <v>1264.7809786169812</v>
      </c>
      <c r="F71" s="84">
        <f>IF(A71&lt;=$C$21,$C$12*(1-$C$25*(EXP(A71/$C$19)-1)),$C$29*(1-$C$27*(EXP((A71-$C$21)/$C$20)-1)))</f>
        <v>42.271131605546714</v>
      </c>
      <c r="G71" s="85">
        <f>IF(A71&lt;=$C$21,($C$5-$C$8)*(F71/$C$12)^(1/$C$11)+$C$8, ($C$28-$C$8)*(F71/$C$29)^(1/$C$11)+$C$8)</f>
        <v>0.83077311831390888</v>
      </c>
      <c r="H71" s="86">
        <f>A71-$C$6/2</f>
        <v>24500</v>
      </c>
      <c r="I71" s="86">
        <f>A71+$C$6/2</f>
        <v>35500</v>
      </c>
      <c r="Y71" s="87"/>
    </row>
    <row r="72" spans="1:37" x14ac:dyDescent="0.25">
      <c r="A72" s="74">
        <f t="shared" si="0"/>
        <v>31000</v>
      </c>
      <c r="B72" s="74"/>
      <c r="D72" s="82"/>
      <c r="E72" s="83">
        <f>IF(A72&lt;=$C$21,$C$17*EXP(-A72/$C$19),$C$18*EXP(-(A72-$C$21)/$C$20))</f>
        <v>1254.1260375719123</v>
      </c>
      <c r="F72" s="84">
        <f>IF(A72&lt;=$C$21,$C$12*(1-$C$25*(EXP(A72/$C$19)-1)),$C$29*(1-$C$27*(EXP((A72-$C$21)/$C$20)-1)))</f>
        <v>40.08761884682643</v>
      </c>
      <c r="G72" s="85">
        <f>IF(A72&lt;=$C$21,($C$5-$C$8)*(F72/$C$12)^(1/$C$11)+$C$8, ($C$28-$C$8)*(F72/$C$29)^(1/$C$11)+$C$8)</f>
        <v>0.67196705461375583</v>
      </c>
      <c r="H72" s="86">
        <f>A72-$C$6/2</f>
        <v>25500</v>
      </c>
      <c r="I72" s="86">
        <f>A72+$C$6/2</f>
        <v>36500</v>
      </c>
      <c r="Y72" s="87"/>
    </row>
    <row r="73" spans="1:37" x14ac:dyDescent="0.25">
      <c r="A73" s="74">
        <f t="shared" si="0"/>
        <v>32000</v>
      </c>
      <c r="B73" s="74"/>
      <c r="D73" s="82"/>
      <c r="E73" s="83">
        <f>IF(A73&lt;=$C$21,$C$17*EXP(-A73/$C$19),$C$18*EXP(-(A73-$C$21)/$C$20))</f>
        <v>1243.5608573396585</v>
      </c>
      <c r="F73" s="84">
        <f>IF(A73&lt;=$C$21,$C$12*(1-$C$25*(EXP(A73/$C$19)-1)),$C$29*(1-$C$27*(EXP((A73-$C$21)/$C$20)-1)))</f>
        <v>37.885555161789014</v>
      </c>
      <c r="G73" s="85">
        <f>IF(A73&lt;=$C$21,($C$5-$C$8)*(F73/$C$12)^(1/$C$11)+$C$8, ($C$28-$C$8)*(F73/$C$29)^(1/$C$11)+$C$8)</f>
        <v>0.53604538512328559</v>
      </c>
      <c r="H73" s="86">
        <f>A73-$C$6/2</f>
        <v>26500</v>
      </c>
      <c r="I73" s="86">
        <f>A73+$C$6/2</f>
        <v>37500</v>
      </c>
      <c r="Y73" s="87"/>
    </row>
    <row r="74" spans="1:37" x14ac:dyDescent="0.25">
      <c r="A74" s="74">
        <f t="shared" si="0"/>
        <v>33000</v>
      </c>
      <c r="B74" s="74"/>
      <c r="D74" s="82"/>
      <c r="E74" s="83">
        <f>IF(A74&lt;=$C$21,$C$17*EXP(-A74/$C$19),$C$18*EXP(-(A74-$C$21)/$C$20))</f>
        <v>1233.0846817448942</v>
      </c>
      <c r="F74" s="84">
        <f>IF(A74&lt;=$C$21,$C$12*(1-$C$25*(EXP(A74/$C$19)-1)),$C$29*(1-$C$27*(EXP((A74-$C$21)/$C$20)-1)))</f>
        <v>35.664782943447449</v>
      </c>
      <c r="G74" s="85">
        <f>IF(A74&lt;=$C$21,($C$5-$C$8)*(F74/$C$12)^(1/$C$11)+$C$8, ($C$28-$C$8)*(F74/$C$29)^(1/$C$11)+$C$8)</f>
        <v>0.42098369914626044</v>
      </c>
      <c r="H74" s="86">
        <f>A74-$C$6/2</f>
        <v>27500</v>
      </c>
      <c r="I74" s="86">
        <f>A74+$C$6/2</f>
        <v>38500</v>
      </c>
      <c r="Y74" s="87"/>
    </row>
    <row r="75" spans="1:37" x14ac:dyDescent="0.25">
      <c r="A75" s="74">
        <f t="shared" si="0"/>
        <v>34000</v>
      </c>
      <c r="B75" s="74"/>
      <c r="D75" s="82"/>
      <c r="E75" s="83">
        <f>IF(A75&lt;=$C$21,$C$17*EXP(-A75/$C$19),$C$18*EXP(-(A75-$C$21)/$C$20))</f>
        <v>1222.6967609825688</v>
      </c>
      <c r="F75" s="84">
        <f>IF(A75&lt;=$C$21,$C$12*(1-$C$25*(EXP(A75/$C$19)-1)),$C$29*(1-$C$27*(EXP((A75-$C$21)/$C$20)-1)))</f>
        <v>33.425143245799923</v>
      </c>
      <c r="G75" s="85">
        <f>IF(A75&lt;=$C$21,($C$5-$C$8)*(F75/$C$12)^(1/$C$11)+$C$8, ($C$28-$C$8)*(F75/$C$29)^(1/$C$11)+$C$8)</f>
        <v>0.32478805428033031</v>
      </c>
      <c r="H75" s="86">
        <f>A75-$C$6/2</f>
        <v>28500</v>
      </c>
      <c r="I75" s="86">
        <f>A75+$C$6/2</f>
        <v>39500</v>
      </c>
      <c r="Y75" s="87"/>
    </row>
    <row r="76" spans="1:37" x14ac:dyDescent="0.25">
      <c r="A76" s="74">
        <f t="shared" si="0"/>
        <v>35000</v>
      </c>
      <c r="B76" s="74"/>
      <c r="D76" s="82"/>
      <c r="E76" s="83">
        <f>IF(A76&lt;=$C$21,$C$17*EXP(-A76/$C$19),$C$18*EXP(-(A76-$C$21)/$C$20))</f>
        <v>1212.3963515642427</v>
      </c>
      <c r="F76" s="84">
        <f>IF(A76&lt;=$C$21,$C$12*(1-$C$25*(EXP(A76/$C$19)-1)),$C$29*(1-$C$27*(EXP((A76-$C$21)/$C$20)-1)))</f>
        <v>31.166475772453833</v>
      </c>
      <c r="G76" s="85">
        <f>IF(A76&lt;=$C$21,($C$5-$C$8)*(F76/$C$12)^(1/$C$11)+$C$8, ($C$28-$C$8)*(F76/$C$29)^(1/$C$11)+$C$8)</f>
        <v>0.24550352001707323</v>
      </c>
      <c r="H76" s="86">
        <f>A76-$C$6/2</f>
        <v>29500</v>
      </c>
      <c r="I76" s="86">
        <f>A76+$C$6/2</f>
        <v>40500</v>
      </c>
      <c r="Y76" s="87"/>
    </row>
    <row r="77" spans="1:37" x14ac:dyDescent="0.25">
      <c r="A77" s="74">
        <f t="shared" si="0"/>
        <v>36000</v>
      </c>
      <c r="B77" s="74"/>
      <c r="D77" s="82"/>
      <c r="E77" s="83">
        <f>IF(A77&lt;=$C$21,$C$17*EXP(-A77/$C$19),$C$18*EXP(-(A77-$C$21)/$C$20))</f>
        <v>1202.1827162648729</v>
      </c>
      <c r="F77" s="84">
        <f>IF(A77&lt;=$C$21,$C$12*(1-$C$25*(EXP(A77/$C$19)-1)),$C$29*(1-$C$27*(EXP((A77-$C$21)/$C$20)-1)))</f>
        <v>28.888618865152985</v>
      </c>
      <c r="G77" s="85">
        <f>IF(A77&lt;=$C$21,($C$5-$C$8)*(F77/$C$12)^(1/$C$11)+$C$8, ($C$28-$C$8)*(F77/$C$29)^(1/$C$11)+$C$8)</f>
        <v>0.18122330883457785</v>
      </c>
      <c r="H77" s="86">
        <f>A77-$C$6/2</f>
        <v>30500</v>
      </c>
      <c r="I77" s="86">
        <f>A77+$C$6/2</f>
        <v>41500</v>
      </c>
      <c r="Y77" s="87"/>
    </row>
    <row r="78" spans="1:37" x14ac:dyDescent="0.25">
      <c r="A78" s="74">
        <f t="shared" si="0"/>
        <v>37000</v>
      </c>
      <c r="B78" s="74"/>
      <c r="D78" s="82"/>
      <c r="E78" s="83">
        <f>IF(A78&lt;=$C$21,$C$17*EXP(-A78/$C$19),$C$18*EXP(-(A78-$C$21)/$C$20))</f>
        <v>1192.0551240700488</v>
      </c>
      <c r="F78" s="84">
        <f>IF(A78&lt;=$C$21,$C$12*(1-$C$25*(EXP(A78/$C$19)-1)),$C$29*(1-$C$27*(EXP((A78-$C$21)/$C$20)-1)))</f>
        <v>26.59140949220734</v>
      </c>
      <c r="G78" s="85">
        <f>IF(A78&lt;=$C$21,($C$5-$C$8)*(F78/$C$12)^(1/$C$11)+$C$8, ($C$28-$C$8)*(F78/$C$29)^(1/$C$11)+$C$8)</f>
        <v>0.1300985244085322</v>
      </c>
      <c r="H78" s="86">
        <f>A78-$C$6/2</f>
        <v>31500</v>
      </c>
      <c r="I78" s="86">
        <f>A78+$C$6/2</f>
        <v>42500</v>
      </c>
      <c r="Y78" s="87"/>
    </row>
    <row r="79" spans="1:37" x14ac:dyDescent="0.25">
      <c r="A79" s="74">
        <f t="shared" si="0"/>
        <v>38000</v>
      </c>
      <c r="B79" s="74"/>
      <c r="C79" s="88"/>
      <c r="D79" s="82"/>
      <c r="E79" s="83">
        <f>IF(A79&lt;=$C$21,$C$17*EXP(-A79/$C$19),$C$18*EXP(-(A79-$C$21)/$C$20))</f>
        <v>1182.0128501236718</v>
      </c>
      <c r="F79" s="84">
        <f>IF(A79&lt;=$C$21,$C$12*(1-$C$25*(EXP(A79/$C$19)-1)),$C$29*(1-$C$27*(EXP((A79-$C$21)/$C$20)-1)))</f>
        <v>24.274683236824291</v>
      </c>
      <c r="G79" s="85">
        <f>IF(A79&lt;=$C$21,($C$5-$C$8)*(F79/$C$12)^(1/$C$11)+$C$8, ($C$28-$C$8)*(F79/$C$29)^(1/$C$11)+$C$8)</f>
        <v>9.0348557862215892E-2</v>
      </c>
      <c r="H79" s="86">
        <f>A79-$C$6/2</f>
        <v>32500</v>
      </c>
      <c r="I79" s="86">
        <f>A79+$C$6/2</f>
        <v>43500</v>
      </c>
      <c r="Y79" s="87"/>
    </row>
    <row r="80" spans="1:37" x14ac:dyDescent="0.25">
      <c r="A80" s="74">
        <f t="shared" si="0"/>
        <v>39000</v>
      </c>
      <c r="B80" s="74"/>
      <c r="C80" s="88"/>
      <c r="D80" s="82"/>
      <c r="E80" s="83">
        <f>IF(A80&lt;=$C$21,$C$17*EXP(-A80/$C$19),$C$18*EXP(-(A80-$C$21)/$C$20))</f>
        <v>1172.0551756760744</v>
      </c>
      <c r="F80" s="84">
        <f>IF(A80&lt;=$C$21,$C$12*(1-$C$25*(EXP(A80/$C$19)-1)),$C$29*(1-$C$27*(EXP((A80-$C$21)/$C$20)-1)))</f>
        <v>21.938274285341258</v>
      </c>
      <c r="G80" s="85">
        <f>IF(A80&lt;=$C$21,($C$5-$C$8)*(F80/$C$12)^(1/$C$11)+$C$8, ($C$28-$C$8)*(F80/$C$29)^(1/$C$11)+$C$8)</f>
        <v>6.0272164322440917E-2</v>
      </c>
      <c r="H80" s="86">
        <f>A80-$C$6/2</f>
        <v>33500</v>
      </c>
      <c r="I80" s="86">
        <f>A80+$C$6/2</f>
        <v>44500</v>
      </c>
      <c r="Y80" s="87"/>
    </row>
    <row r="81" spans="1:25" x14ac:dyDescent="0.25">
      <c r="A81" s="74">
        <f t="shared" si="0"/>
        <v>40000</v>
      </c>
      <c r="B81" s="74"/>
      <c r="C81" s="88"/>
      <c r="D81" s="82"/>
      <c r="E81" s="83">
        <f>IF(A81&lt;=$C$21,$C$17*EXP(-A81/$C$19),$C$18*EXP(-(A81-$C$21)/$C$20))</f>
        <v>1162.1813880325788</v>
      </c>
      <c r="F81" s="84">
        <f>IF(A81&lt;=$C$21,$C$12*(1-$C$25*(EXP(A81/$C$19)-1)),$C$29*(1-$C$27*(EXP((A81-$C$21)/$C$20)-1)))</f>
        <v>19.582015415357631</v>
      </c>
      <c r="G81" s="85">
        <f>IF(A81&lt;=$C$21,($C$5-$C$8)*(F81/$C$12)^(1/$C$11)+$C$8, ($C$28-$C$8)*(F81/$C$29)^(1/$C$11)+$C$8)</f>
        <v>3.8259253449283159E-2</v>
      </c>
      <c r="H81" s="86">
        <f>A81-$C$6/2</f>
        <v>34500</v>
      </c>
      <c r="I81" s="86">
        <f>A81+$C$6/2</f>
        <v>45500</v>
      </c>
      <c r="Y81" s="87"/>
    </row>
    <row r="82" spans="1:25" x14ac:dyDescent="0.25">
      <c r="A82" s="74">
        <f t="shared" si="0"/>
        <v>41000</v>
      </c>
      <c r="B82" s="74"/>
      <c r="C82" s="88"/>
      <c r="D82" s="82"/>
      <c r="E82" s="83">
        <f>IF(A82&lt;=$C$21,$C$17*EXP(-A82/$C$19),$C$18*EXP(-(A82-$C$21)/$C$20))</f>
        <v>1152.3907805024876</v>
      </c>
      <c r="F82" s="84">
        <f>IF(A82&lt;=$C$21,$C$12*(1-$C$25*(EXP(A82/$C$19)-1)),$C$29*(1-$C$27*(EXP((A82-$C$21)/$C$20)-1)))</f>
        <v>17.205737983766621</v>
      </c>
      <c r="G82" s="85">
        <f>IF(A82&lt;=$C$21,($C$5-$C$8)*(F82/$C$12)^(1/$C$11)+$C$8, ($C$28-$C$8)*(F82/$C$29)^(1/$C$11)+$C$8)</f>
        <v>2.2803429064588709E-2</v>
      </c>
      <c r="H82" s="86">
        <f>A82-$C$6/2</f>
        <v>35500</v>
      </c>
      <c r="I82" s="86">
        <f>A82+$C$6/2</f>
        <v>46500</v>
      </c>
      <c r="Y82" s="87"/>
    </row>
    <row r="83" spans="1:25" x14ac:dyDescent="0.25">
      <c r="A83" s="74">
        <f t="shared" si="0"/>
        <v>42000</v>
      </c>
      <c r="B83" s="74"/>
      <c r="C83" s="88"/>
      <c r="D83" s="82"/>
      <c r="E83" s="83">
        <f>IF(A83&lt;=$C$21,$C$17*EXP(-A83/$C$19),$C$18*EXP(-(A83-$C$21)/$C$20))</f>
        <v>1142.6826523485033</v>
      </c>
      <c r="F83" s="84">
        <f>IF(A83&lt;=$C$21,$C$12*(1-$C$25*(EXP(A83/$C$19)-1)),$C$29*(1-$C$27*(EXP((A83-$C$21)/$C$20)-1)))</f>
        <v>14.809271914684791</v>
      </c>
      <c r="G83" s="85">
        <f>IF(A83&lt;=$C$21,($C$5-$C$8)*(F83/$C$12)^(1/$C$11)+$C$8, ($C$28-$C$8)*(F83/$C$29)^(1/$C$11)+$C$8)</f>
        <v>1.2515314519713801E-2</v>
      </c>
      <c r="H83" s="86">
        <f>A83-$C$6/2</f>
        <v>36500</v>
      </c>
      <c r="I83" s="86">
        <f>A83+$C$6/2</f>
        <v>47500</v>
      </c>
      <c r="T83" s="87"/>
      <c r="U83" s="87"/>
      <c r="V83" s="87"/>
      <c r="W83" s="87"/>
      <c r="X83" s="87"/>
    </row>
    <row r="84" spans="1:25" x14ac:dyDescent="0.25">
      <c r="A84" s="74">
        <f t="shared" si="0"/>
        <v>43000</v>
      </c>
      <c r="B84" s="74"/>
      <c r="C84" s="88"/>
      <c r="D84" s="82"/>
      <c r="E84" s="83">
        <f>IF(A84&lt;=$C$21,$C$17*EXP(-A84/$C$19),$C$18*EXP(-(A84-$C$21)/$C$20))</f>
        <v>1133.0563087365765</v>
      </c>
      <c r="F84" s="84">
        <f>IF(A84&lt;=$C$21,$C$12*(1-$C$25*(EXP(A84/$C$19)-1)),$C$29*(1-$C$27*(EXP((A84-$C$21)/$C$20)-1)))</f>
        <v>12.392445687279473</v>
      </c>
      <c r="G84" s="85">
        <f>IF(A84&lt;=$C$21,($C$5-$C$8)*(F84/$C$12)^(1/$C$11)+$C$8, ($C$28-$C$8)*(F84/$C$29)^(1/$C$11)+$C$8)</f>
        <v>6.1367020191669484E-3</v>
      </c>
      <c r="H84" s="86">
        <f>A84-$C$6/2</f>
        <v>37500</v>
      </c>
      <c r="I84" s="86">
        <f>A84+$C$6/2</f>
        <v>48500</v>
      </c>
      <c r="T84" s="87"/>
      <c r="U84" s="87"/>
      <c r="V84" s="87"/>
      <c r="W84" s="87"/>
      <c r="X84" s="87"/>
    </row>
    <row r="85" spans="1:25" x14ac:dyDescent="0.25">
      <c r="A85" s="74">
        <f t="shared" si="0"/>
        <v>44000</v>
      </c>
      <c r="B85" s="74"/>
      <c r="C85" s="88"/>
      <c r="D85" s="82"/>
      <c r="E85" s="83">
        <f>IF(A85&lt;=$C$21,$C$17*EXP(-A85/$C$19),$C$18*EXP(-(A85-$C$21)/$C$20))</f>
        <v>1123.5110606861724</v>
      </c>
      <c r="F85" s="84">
        <f>IF(A85&lt;=$C$21,$C$12*(1-$C$25*(EXP(A85/$C$19)-1)),$C$29*(1-$C$27*(EXP((A85-$C$21)/$C$20)-1)))</f>
        <v>9.9550863234925302</v>
      </c>
      <c r="G85" s="85">
        <f>IF(A85&lt;=$C$21,($C$5-$C$8)*(F85/$C$12)^(1/$C$11)+$C$8, ($C$28-$C$8)*(F85/$C$29)^(1/$C$11)+$C$8)</f>
        <v>2.5555657559501745E-3</v>
      </c>
      <c r="H85" s="86">
        <f>A85-$C$6/2</f>
        <v>38500</v>
      </c>
      <c r="I85" s="86">
        <f>A85+$C$6/2</f>
        <v>49500</v>
      </c>
      <c r="T85" s="87"/>
      <c r="U85" s="87"/>
      <c r="V85" s="87"/>
      <c r="W85" s="87"/>
      <c r="X85" s="87"/>
    </row>
    <row r="86" spans="1:25" x14ac:dyDescent="0.25">
      <c r="A86" s="74">
        <f t="shared" si="0"/>
        <v>45000</v>
      </c>
      <c r="B86" s="74"/>
      <c r="C86" s="88"/>
      <c r="D86" s="82"/>
      <c r="E86" s="83">
        <f>IF(A86&lt;=$C$21,$C$17*EXP(-A86/$C$19),$C$18*EXP(-(A86-$C$21)/$C$20))</f>
        <v>1114.0462250209619</v>
      </c>
      <c r="F86" s="84">
        <f>IF(A86&lt;=$C$21,$C$12*(1-$C$25*(EXP(A86/$C$19)-1)),$C$29*(1-$C$27*(EXP((A86-$C$21)/$C$20)-1)))</f>
        <v>7.4970193756600185</v>
      </c>
      <c r="G86" s="85">
        <f>IF(A86&lt;=$C$21,($C$5-$C$8)*(F86/$C$12)^(1/$C$11)+$C$8, ($C$28-$C$8)*(F86/$C$29)^(1/$C$11)+$C$8)</f>
        <v>8.2198041893109873E-4</v>
      </c>
      <c r="H86" s="86">
        <f>A86-$C$6/2</f>
        <v>39500</v>
      </c>
      <c r="I86" s="86">
        <f>A86+$C$6/2</f>
        <v>50500</v>
      </c>
      <c r="T86" s="87"/>
      <c r="U86" s="87"/>
      <c r="V86" s="87"/>
      <c r="W86" s="87"/>
      <c r="X86" s="87"/>
    </row>
    <row r="87" spans="1:25" x14ac:dyDescent="0.25">
      <c r="A87" s="74">
        <f t="shared" si="0"/>
        <v>46000</v>
      </c>
      <c r="B87" s="74"/>
      <c r="C87" s="88"/>
      <c r="D87" s="82"/>
      <c r="E87" s="83">
        <f>IF(A87&lt;=$C$21,$C$17*EXP(-A87/$C$19),$C$18*EXP(-(A87-$C$21)/$C$20))</f>
        <v>1104.661124319922</v>
      </c>
      <c r="F87" s="84">
        <f>IF(A87&lt;=$C$21,$C$12*(1-$C$25*(EXP(A87/$C$19)-1)),$C$29*(1-$C$27*(EXP((A87-$C$21)/$C$20)-1)))</f>
        <v>5.0180689140263448</v>
      </c>
      <c r="G87" s="85">
        <f>IF(A87&lt;=$C$21,($C$5-$C$8)*(F87/$C$12)^(1/$C$11)+$C$8, ($C$28-$C$8)*(F87/$C$29)^(1/$C$11)+$C$8)</f>
        <v>1.6498840496472554E-4</v>
      </c>
      <c r="H87" s="86">
        <f>A87-$C$6/2</f>
        <v>40500</v>
      </c>
      <c r="I87" s="86">
        <f>A87+$C$6/2</f>
        <v>51500</v>
      </c>
      <c r="T87" s="87"/>
      <c r="U87" s="87"/>
      <c r="V87" s="87"/>
      <c r="W87" s="87"/>
      <c r="X87" s="87"/>
    </row>
    <row r="88" spans="1:25" x14ac:dyDescent="0.25">
      <c r="A88" s="74">
        <f t="shared" si="0"/>
        <v>47000</v>
      </c>
      <c r="B88" s="74"/>
      <c r="C88" s="88"/>
      <c r="D88" s="82"/>
      <c r="E88" s="83">
        <f>IF(A88&lt;=$C$21,$C$17*EXP(-A88/$C$19),$C$18*EXP(-(A88-$C$21)/$C$20))</f>
        <v>1095.3550868688537</v>
      </c>
      <c r="F88" s="84">
        <f>IF(A88&lt;=$C$21,$C$12*(1-$C$25*(EXP(A88/$C$19)-1)),$C$29*(1-$C$27*(EXP((A88-$C$21)/$C$20)-1)))</f>
        <v>2.5180575141528148</v>
      </c>
      <c r="G88" s="85">
        <f>IF(A88&lt;=$C$21,($C$5-$C$8)*(F88/$C$12)^(1/$C$11)+$C$8, ($C$28-$C$8)*(F88/$C$29)^(1/$C$11)+$C$8)</f>
        <v>1.0460911328036948E-5</v>
      </c>
      <c r="H88" s="86">
        <f>A88-$C$6/2</f>
        <v>41500</v>
      </c>
      <c r="I88" s="86">
        <f>A88+$C$6/2</f>
        <v>52500</v>
      </c>
      <c r="T88" s="87"/>
      <c r="U88" s="87"/>
      <c r="V88" s="87"/>
      <c r="W88" s="87"/>
      <c r="X88" s="87"/>
    </row>
    <row r="89" spans="1:25" x14ac:dyDescent="0.25">
      <c r="A89" s="74">
        <f t="shared" si="0"/>
        <v>48000</v>
      </c>
      <c r="B89" s="74"/>
      <c r="C89" s="88"/>
      <c r="D89" s="82"/>
      <c r="E89" s="83">
        <f>IF(A89&lt;=$C$21,$C$17*EXP(-A89/$C$19),$C$18*EXP(-(A89-$C$21)/$C$20))</f>
        <v>1086.1274466123043</v>
      </c>
      <c r="F89" s="84">
        <f>IF(A89&lt;=$C$21,$C$12*(1-$C$25*(EXP(A89/$C$19)-1)),$C$29*(1-$C$27*(EXP((A89-$C$21)/$C$20)-1)))</f>
        <v>-3.193755781348815E-3</v>
      </c>
      <c r="G89" s="85">
        <f>IF(A89&lt;=$C$21,($C$5-$C$8)*(F89/$C$12)^(1/$C$11)+$C$8, ($C$28-$C$8)*(F89/$C$29)^(1/$C$11)+$C$8)</f>
        <v>2.7071589345438062E-17</v>
      </c>
      <c r="H89" s="86">
        <f>A89-$C$6/2</f>
        <v>42500</v>
      </c>
      <c r="I89" s="86">
        <f>A89+$C$6/2</f>
        <v>53500</v>
      </c>
      <c r="T89" s="87"/>
      <c r="U89" s="87"/>
      <c r="V89" s="87"/>
      <c r="W89" s="87"/>
      <c r="X89" s="87"/>
    </row>
    <row r="90" spans="1:25" x14ac:dyDescent="0.25">
      <c r="A90" s="74">
        <f t="shared" si="0"/>
        <v>49000</v>
      </c>
      <c r="B90" s="74"/>
      <c r="C90" s="88"/>
      <c r="D90" s="82"/>
      <c r="E90" s="83">
        <f>IF(A90&lt;=$C$21,$C$17*EXP(-A90/$C$19),$C$18*EXP(-(A90-$C$21)/$C$20))</f>
        <v>1076.9775431058965</v>
      </c>
      <c r="F90" s="84">
        <f>IF(A90&lt;=$C$21,$C$12*(1-$C$25*(EXP(A90/$C$19)-1)),$C$29*(1-$C$27*(EXP((A90-$C$21)/$C$20)-1)))</f>
        <v>-2.545865347785345</v>
      </c>
      <c r="G90" s="85">
        <f>IF(A90&lt;=$C$21,($C$5-$C$8)*(F90/$C$12)^(1/$C$11)+$C$8, ($C$28-$C$8)*(F90/$C$29)^(1/$C$11)+$C$8)</f>
        <v>1.0930717199665178E-5</v>
      </c>
      <c r="H90" s="86">
        <f>A90-$C$6/2</f>
        <v>43500</v>
      </c>
      <c r="I90" s="86">
        <f>A90+$C$6/2</f>
        <v>54500</v>
      </c>
      <c r="T90" s="87"/>
      <c r="U90" s="87"/>
      <c r="V90" s="87"/>
      <c r="W90" s="87"/>
      <c r="X90" s="87"/>
    </row>
    <row r="91" spans="1:25" x14ac:dyDescent="0.25">
      <c r="A91" s="74">
        <f t="shared" si="0"/>
        <v>50000</v>
      </c>
      <c r="B91" s="74"/>
      <c r="C91" s="88"/>
      <c r="D91" s="82"/>
      <c r="E91" s="83">
        <f>IF(A91&lt;=$C$21,$C$17*EXP(-A91/$C$19),$C$18*EXP(-(A91-$C$21)/$C$20))</f>
        <v>1067.904721469059</v>
      </c>
      <c r="F91" s="84">
        <f>IF(A91&lt;=$C$21,$C$12*(1-$C$25*(EXP(A91/$C$19)-1)),$C$29*(1-$C$27*(EXP((A91-$C$21)/$C$20)-1)))</f>
        <v>-5.1101392469723237</v>
      </c>
      <c r="G91" s="85">
        <f>IF(A91&lt;=$C$21,($C$5-$C$8)*(F91/$C$12)^(1/$C$11)+$C$8, ($C$28-$C$8)*(F91/$C$29)^(1/$C$11)+$C$8)</f>
        <v>1.7743442225988217E-4</v>
      </c>
      <c r="H91" s="86">
        <f>A91-$C$6/2</f>
        <v>44500</v>
      </c>
      <c r="I91" s="86">
        <f>A91+$C$6/2</f>
        <v>55500</v>
      </c>
      <c r="T91" s="87"/>
      <c r="U91" s="87"/>
      <c r="V91" s="87"/>
      <c r="W91" s="87"/>
      <c r="X91" s="87"/>
    </row>
    <row r="92" spans="1:25" x14ac:dyDescent="0.25">
      <c r="A92" s="74">
        <f t="shared" si="0"/>
        <v>51000</v>
      </c>
      <c r="B92" s="74"/>
      <c r="C92" s="88"/>
      <c r="D92" s="82"/>
      <c r="E92" s="83">
        <f>IF(A92&lt;=$C$21,$C$17*EXP(-A92/$C$19),$C$18*EXP(-(A92-$C$21)/$C$20))</f>
        <v>1058.9083323381553</v>
      </c>
      <c r="F92" s="84">
        <f>IF(A92&lt;=$C$21,$C$12*(1-$C$25*(EXP(A92/$C$19)-1)),$C$29*(1-$C$27*(EXP((A92-$C$21)/$C$20)-1)))</f>
        <v>-7.6961989845843766</v>
      </c>
      <c r="G92" s="85">
        <f>IF(A92&lt;=$C$21,($C$5-$C$8)*(F92/$C$12)^(1/$C$11)+$C$8, ($C$28-$C$8)*(F92/$C$29)^(1/$C$11)+$C$8)</f>
        <v>9.1287663235654643E-4</v>
      </c>
      <c r="H92" s="86">
        <f>A92-$C$6/2</f>
        <v>45500</v>
      </c>
      <c r="I92" s="86">
        <f>A92+$C$6/2</f>
        <v>56500</v>
      </c>
      <c r="T92" s="87"/>
      <c r="U92" s="87"/>
      <c r="V92" s="87"/>
      <c r="W92" s="87"/>
      <c r="X92" s="87"/>
    </row>
    <row r="93" spans="1:25" x14ac:dyDescent="0.25">
      <c r="A93" s="74">
        <f t="shared" si="0"/>
        <v>52000</v>
      </c>
      <c r="B93" s="74"/>
      <c r="C93" s="88"/>
      <c r="D93" s="82"/>
      <c r="E93" s="83">
        <f>IF(A93&lt;=$C$21,$C$17*EXP(-A93/$C$19),$C$18*EXP(-(A93-$C$21)/$C$20))</f>
        <v>1049.9877318200065</v>
      </c>
      <c r="F93" s="84">
        <f>IF(A93&lt;=$C$21,$C$12*(1-$C$25*(EXP(A93/$C$19)-1)),$C$29*(1-$C$27*(EXP((A93-$C$21)/$C$20)-1)))</f>
        <v>-10.304229651128432</v>
      </c>
      <c r="G93" s="85">
        <f>IF(A93&lt;=$C$21,($C$5-$C$8)*(F93/$C$12)^(1/$C$11)+$C$8, ($C$28-$C$8)*(F93/$C$29)^(1/$C$11)+$C$8)</f>
        <v>2.9333849269229549E-3</v>
      </c>
      <c r="H93" s="86">
        <f>A93-$C$6/2</f>
        <v>46500</v>
      </c>
      <c r="I93" s="86">
        <f>A93+$C$6/2</f>
        <v>57500</v>
      </c>
      <c r="T93" s="87"/>
      <c r="U93" s="87"/>
      <c r="V93" s="87"/>
      <c r="W93" s="87"/>
      <c r="X93" s="87"/>
    </row>
    <row r="94" spans="1:25" x14ac:dyDescent="0.25">
      <c r="A94" s="74">
        <f t="shared" si="0"/>
        <v>53000</v>
      </c>
      <c r="B94" s="74"/>
      <c r="C94" s="88"/>
      <c r="D94" s="82"/>
      <c r="E94" s="83">
        <f>IF(A94&lt;=$C$21,$C$17*EXP(-A94/$C$19),$C$18*EXP(-(A94-$C$21)/$C$20))</f>
        <v>1041.1422814458072</v>
      </c>
      <c r="F94" s="84">
        <f>IF(A94&lt;=$C$21,$C$12*(1-$C$25*(EXP(A94/$C$19)-1)),$C$29*(1-$C$27*(EXP((A94-$C$21)/$C$20)-1)))</f>
        <v>-12.934417909623589</v>
      </c>
      <c r="G94" s="85">
        <f>IF(A94&lt;=$C$21,($C$5-$C$8)*(F94/$C$12)^(1/$C$11)+$C$8, ($C$28-$C$8)*(F94/$C$29)^(1/$C$11)+$C$8)</f>
        <v>7.2827347809738645E-3</v>
      </c>
      <c r="H94" s="86">
        <f>A94-$C$6/2</f>
        <v>47500</v>
      </c>
      <c r="I94" s="86">
        <f>A94+$C$6/2</f>
        <v>58500</v>
      </c>
      <c r="T94" s="87"/>
      <c r="U94" s="87"/>
      <c r="V94" s="87"/>
      <c r="W94" s="87"/>
      <c r="X94" s="87"/>
    </row>
    <row r="95" spans="1:25" x14ac:dyDescent="0.25">
      <c r="A95" s="74">
        <f t="shared" si="0"/>
        <v>54000</v>
      </c>
      <c r="B95" s="74"/>
      <c r="C95" s="88"/>
      <c r="D95" s="82"/>
      <c r="E95" s="83">
        <f>IF(A95&lt;=$C$21,$C$17*EXP(-A95/$C$19),$C$18*EXP(-(A95-$C$21)/$C$20))</f>
        <v>1032.3713481254276</v>
      </c>
      <c r="F95" s="84">
        <f>IF(A95&lt;=$C$21,$C$12*(1-$C$25*(EXP(A95/$C$19)-1)),$C$29*(1-$C$27*(EXP((A95-$C$21)/$C$20)-1)))</f>
        <v>-15.586952008961003</v>
      </c>
      <c r="G95" s="85">
        <f>IF(A95&lt;=$C$21,($C$5-$C$8)*(F95/$C$12)^(1/$C$11)+$C$8, ($C$28-$C$8)*(F95/$C$29)^(1/$C$11)+$C$8)</f>
        <v>1.5358603613367097E-2</v>
      </c>
      <c r="H95" s="86">
        <f>A95-$C$6/2</f>
        <v>48500</v>
      </c>
      <c r="I95" s="86">
        <f>A95+$C$6/2</f>
        <v>59500</v>
      </c>
      <c r="T95" s="87"/>
      <c r="U95" s="87"/>
      <c r="V95" s="87"/>
      <c r="W95" s="87"/>
      <c r="X95" s="87"/>
    </row>
    <row r="96" spans="1:25" x14ac:dyDescent="0.25">
      <c r="A96" s="74">
        <f t="shared" si="0"/>
        <v>55000</v>
      </c>
      <c r="B96" s="74"/>
      <c r="C96" s="88"/>
      <c r="D96" s="82"/>
      <c r="E96" s="83">
        <f>IF(A96&lt;=$C$21,$C$17*EXP(-A96/$C$19),$C$18*EXP(-(A96-$C$21)/$C$20))</f>
        <v>1023.6743041021036</v>
      </c>
      <c r="F96" s="84">
        <f>IF(A96&lt;=$C$21,$C$12*(1-$C$25*(EXP(A96/$C$19)-1)),$C$29*(1-$C$27*(EXP((A96-$C$21)/$C$20)-1)))</f>
        <v>-18.262021797377283</v>
      </c>
      <c r="G96" s="85">
        <f>IF(A96&lt;=$C$21,($C$5-$C$8)*(F96/$C$12)^(1/$C$11)+$C$8, ($C$28-$C$8)*(F96/$C$29)^(1/$C$11)+$C$8)</f>
        <v>2.8940255847696723E-2</v>
      </c>
      <c r="H96" s="86">
        <f>A96-$C$6/2</f>
        <v>49500</v>
      </c>
      <c r="I96" s="86">
        <f>A96+$C$6/2</f>
        <v>60500</v>
      </c>
      <c r="T96" s="87"/>
      <c r="U96" s="87"/>
      <c r="V96" s="87"/>
      <c r="W96" s="87"/>
      <c r="X96" s="87"/>
    </row>
    <row r="97" spans="1:24" x14ac:dyDescent="0.25">
      <c r="A97" s="74">
        <f t="shared" si="0"/>
        <v>56000</v>
      </c>
      <c r="B97" s="74"/>
      <c r="C97" s="88"/>
      <c r="D97" s="82"/>
      <c r="E97" s="83">
        <f>IF(A97&lt;=$C$21,$C$17*EXP(-A97/$C$19),$C$18*EXP(-(A97-$C$21)/$C$20))</f>
        <v>1015.0505269075045</v>
      </c>
      <c r="F97" s="84">
        <f>IF(A97&lt;=$C$21,$C$12*(1-$C$25*(EXP(A97/$C$19)-1)),$C$29*(1-$C$27*(EXP((A97-$C$21)/$C$20)-1)))</f>
        <v>-20.959818736042553</v>
      </c>
      <c r="G97" s="85">
        <f>IF(A97&lt;=$C$21,($C$5-$C$8)*(F97/$C$12)^(1/$C$11)+$C$8, ($C$28-$C$8)*(F97/$C$29)^(1/$C$11)+$C$8)</f>
        <v>5.0217724393619871E-2</v>
      </c>
      <c r="H97" s="86">
        <f>A97-$C$6/2</f>
        <v>50500</v>
      </c>
      <c r="I97" s="86">
        <f>A97+$C$6/2</f>
        <v>61500</v>
      </c>
      <c r="T97" s="87"/>
      <c r="U97" s="87"/>
      <c r="V97" s="87"/>
      <c r="W97" s="87"/>
      <c r="X97" s="87"/>
    </row>
    <row r="98" spans="1:24" x14ac:dyDescent="0.25">
      <c r="A98" s="74">
        <f t="shared" si="0"/>
        <v>57000</v>
      </c>
      <c r="B98" s="74"/>
      <c r="C98" s="88"/>
      <c r="D98" s="82"/>
      <c r="E98" s="83">
        <f>IF(A98&lt;=$C$21,$C$17*EXP(-A98/$C$19),$C$18*EXP(-(A98-$C$21)/$C$20))</f>
        <v>1006.4993993171828</v>
      </c>
      <c r="F98" s="84">
        <f>IF(A98&lt;=$C$21,$C$12*(1-$C$25*(EXP(A98/$C$19)-1)),$C$29*(1-$C$27*(EXP((A98-$C$21)/$C$20)-1)))</f>
        <v>-23.680535912763531</v>
      </c>
      <c r="G98" s="85">
        <f>IF(A98&lt;=$C$21,($C$5-$C$8)*(F98/$C$12)^(1/$C$11)+$C$8, ($C$28-$C$8)*(F98/$C$29)^(1/$C$11)+$C$8)</f>
        <v>8.1822556668670818E-2</v>
      </c>
      <c r="H98" s="86">
        <f>A98-$C$6/2</f>
        <v>51500</v>
      </c>
      <c r="I98" s="86">
        <f>A98+$C$6/2</f>
        <v>62500</v>
      </c>
      <c r="T98" s="87"/>
      <c r="U98" s="87"/>
      <c r="V98" s="87"/>
      <c r="W98" s="87"/>
      <c r="X98" s="87"/>
    </row>
    <row r="99" spans="1:24" x14ac:dyDescent="0.25">
      <c r="A99" s="74">
        <f t="shared" si="0"/>
        <v>58000</v>
      </c>
      <c r="B99" s="74"/>
      <c r="C99" s="88"/>
      <c r="D99" s="82"/>
      <c r="E99" s="83">
        <f>IF(A99&lt;=$C$21,$C$17*EXP(-A99/$C$19),$C$18*EXP(-(A99-$C$21)/$C$20))</f>
        <v>998.02030930639796</v>
      </c>
      <c r="F99" s="84">
        <f>IF(A99&lt;=$C$21,$C$12*(1-$C$25*(EXP(A99/$C$19)-1)),$C$29*(1-$C$27*(EXP((A99-$C$21)/$C$20)-1)))</f>
        <v>-26.424368055803559</v>
      </c>
      <c r="G99" s="85">
        <f>IF(A99&lt;=$C$21,($C$5-$C$8)*(F99/$C$12)^(1/$C$11)+$C$8, ($C$28-$C$8)*(F99/$C$29)^(1/$C$11)+$C$8)</f>
        <v>0.12686019609887719</v>
      </c>
      <c r="H99" s="86">
        <f>A99-$C$6/2</f>
        <v>52500</v>
      </c>
      <c r="I99" s="86">
        <f>A99+$C$6/2</f>
        <v>63500</v>
      </c>
      <c r="T99" s="87"/>
      <c r="U99" s="87"/>
      <c r="V99" s="87"/>
      <c r="W99" s="87"/>
      <c r="X99" s="87"/>
    </row>
    <row r="100" spans="1:24" x14ac:dyDescent="0.25">
      <c r="A100" s="74">
        <f t="shared" si="0"/>
        <v>59000</v>
      </c>
      <c r="B100" s="74"/>
      <c r="C100" s="88"/>
      <c r="D100" s="82"/>
      <c r="E100" s="83">
        <f>IF(A100&lt;=$C$21,$C$17*EXP(-A100/$C$19),$C$18*EXP(-(A100-$C$21)/$C$20))</f>
        <v>989.61265000631181</v>
      </c>
      <c r="F100" s="84">
        <f>IF(A100&lt;=$C$21,$C$12*(1-$C$25*(EXP(A100/$C$19)-1)),$C$29*(1-$C$27*(EXP((A100-$C$21)/$C$20)-1)))</f>
        <v>-29.191511547819516</v>
      </c>
      <c r="G100" s="85">
        <f>IF(A100&lt;=$C$21,($C$5-$C$8)*(F100/$C$12)^(1/$C$11)+$C$8, ($C$28-$C$8)*(F100/$C$29)^(1/$C$11)+$C$8)</f>
        <v>0.18894407296471258</v>
      </c>
      <c r="H100" s="86">
        <f>A100-$C$6/2</f>
        <v>53500</v>
      </c>
      <c r="I100" s="86">
        <f>A100+$C$6/2</f>
        <v>64500</v>
      </c>
      <c r="T100" s="87"/>
      <c r="U100" s="87"/>
      <c r="V100" s="87"/>
      <c r="W100" s="87"/>
      <c r="X100" s="87"/>
    </row>
    <row r="101" spans="1:24" x14ac:dyDescent="0.25">
      <c r="A101" s="74">
        <f t="shared" si="0"/>
        <v>60000</v>
      </c>
      <c r="B101" s="74"/>
      <c r="C101" s="88"/>
      <c r="D101" s="82"/>
      <c r="E101" s="83">
        <f>IF(A101&lt;=$C$21,$C$17*EXP(-A101/$C$19),$C$18*EXP(-(A101-$C$21)/$C$20))</f>
        <v>981.27581966055368</v>
      </c>
      <c r="F101" s="84">
        <f>IF(A101&lt;=$C$21,$C$12*(1-$C$25*(EXP(A101/$C$19)-1)),$C$29*(1-$C$27*(EXP((A101-$C$21)/$C$20)-1)))</f>
        <v>-31.982164439917568</v>
      </c>
      <c r="G101" s="85">
        <f>IF(A101&lt;=$C$21,($C$5-$C$8)*(F101/$C$12)^(1/$C$11)+$C$8, ($C$28-$C$8)*(F101/$C$29)^(1/$C$11)+$C$8)</f>
        <v>0.27223148150128984</v>
      </c>
      <c r="H101" s="86">
        <f>A101-$C$6/2</f>
        <v>54500</v>
      </c>
      <c r="I101" s="86">
        <f>A101+$C$6/2</f>
        <v>65500</v>
      </c>
      <c r="T101" s="87"/>
      <c r="U101" s="87"/>
      <c r="V101" s="87"/>
      <c r="W101" s="87"/>
      <c r="X101" s="87"/>
    </row>
    <row r="102" spans="1:24" x14ac:dyDescent="0.25">
      <c r="A102" s="74">
        <f t="shared" si="0"/>
        <v>61000</v>
      </c>
      <c r="B102" s="74"/>
      <c r="C102" s="88"/>
      <c r="D102" s="82"/>
      <c r="E102" s="83">
        <f>IF(A102&lt;=$C$21,$C$17*EXP(-A102/$C$19),$C$18*EXP(-(A102-$C$21)/$C$20))</f>
        <v>973.00922158215133</v>
      </c>
      <c r="F102" s="84">
        <f>IF(A102&lt;=$C$21,$C$12*(1-$C$25*(EXP(A102/$C$19)-1)),$C$29*(1-$C$27*(EXP((A102-$C$21)/$C$20)-1)))</f>
        <v>-34.796526465828158</v>
      </c>
      <c r="G102" s="85">
        <f>IF(A102&lt;=$C$21,($C$5-$C$8)*(F102/$C$12)^(1/$C$11)+$C$8, ($C$28-$C$8)*(F102/$C$29)^(1/$C$11)+$C$8)</f>
        <v>0.38146132332243199</v>
      </c>
      <c r="H102" s="86">
        <f>A102-$C$6/2</f>
        <v>55500</v>
      </c>
      <c r="I102" s="86">
        <f>A102+$C$6/2</f>
        <v>66500</v>
      </c>
      <c r="T102" s="87"/>
      <c r="U102" s="87"/>
      <c r="V102" s="87"/>
      <c r="W102" s="87"/>
      <c r="X102" s="87"/>
    </row>
    <row r="103" spans="1:24" x14ac:dyDescent="0.25">
      <c r="A103" s="74">
        <f t="shared" si="0"/>
        <v>62000</v>
      </c>
      <c r="B103" s="74"/>
      <c r="C103" s="88"/>
      <c r="D103" s="82"/>
      <c r="E103" s="83">
        <f>IF(A103&lt;=$C$21,$C$17*EXP(-A103/$C$19),$C$18*EXP(-(A103-$C$21)/$C$20))</f>
        <v>964.81226411082469</v>
      </c>
      <c r="F103" s="84">
        <f>IF(A103&lt;=$C$21,$C$12*(1-$C$25*(EXP(A103/$C$19)-1)),$C$29*(1-$C$27*(EXP((A103-$C$21)/$C$20)-1)))</f>
        <v>-37.634799056201274</v>
      </c>
      <c r="G103" s="85">
        <f>IF(A103&lt;=$C$21,($C$5-$C$8)*(F103/$C$12)^(1/$C$11)+$C$8, ($C$28-$C$8)*(F103/$C$29)^(1/$C$11)+$C$8)</f>
        <v>0.5219938005218514</v>
      </c>
      <c r="H103" s="86">
        <f>A103-$C$6/2</f>
        <v>56500</v>
      </c>
      <c r="I103" s="86">
        <f>A103+$C$6/2</f>
        <v>67500</v>
      </c>
      <c r="T103" s="87"/>
      <c r="U103" s="87"/>
      <c r="V103" s="87"/>
      <c r="W103" s="87"/>
      <c r="X103" s="87"/>
    </row>
    <row r="104" spans="1:24" x14ac:dyDescent="0.25">
      <c r="A104" s="74">
        <f t="shared" si="0"/>
        <v>63000</v>
      </c>
      <c r="B104" s="74"/>
      <c r="C104" s="88"/>
      <c r="D104" s="82"/>
      <c r="E104" s="83">
        <f>IF(A104&lt;=$C$21,$C$17*EXP(-A104/$C$19),$C$18*EXP(-(A104-$C$21)/$C$20))</f>
        <v>956.68436057063911</v>
      </c>
      <c r="F104" s="84">
        <f>IF(A104&lt;=$C$21,$C$12*(1-$C$25*(EXP(A104/$C$19)-1)),$C$29*(1-$C$27*(EXP((A104-$C$21)/$C$20)-1)))</f>
        <v>-40.497185353023617</v>
      </c>
      <c r="G104" s="85">
        <f>IF(A104&lt;=$C$21,($C$5-$C$8)*(F104/$C$12)^(1/$C$11)+$C$8, ($C$28-$C$8)*(F104/$C$29)^(1/$C$11)+$C$8)</f>
        <v>0.69985214521573302</v>
      </c>
      <c r="H104" s="86">
        <f>A104-$C$6/2</f>
        <v>57500</v>
      </c>
      <c r="I104" s="86">
        <f>A104+$C$6/2</f>
        <v>68500</v>
      </c>
      <c r="T104" s="87"/>
      <c r="U104" s="87"/>
      <c r="V104" s="87"/>
      <c r="W104" s="87"/>
      <c r="X104" s="87"/>
    </row>
    <row r="105" spans="1:24" x14ac:dyDescent="0.25">
      <c r="A105" s="74">
        <f t="shared" si="0"/>
        <v>64000</v>
      </c>
      <c r="B105" s="74"/>
      <c r="C105" s="88"/>
      <c r="D105" s="82"/>
      <c r="E105" s="83">
        <f>IF(A105&lt;=$C$21,$C$17*EXP(-A105/$C$19),$C$18*EXP(-(A105-$C$21)/$C$20))</f>
        <v>948.62492922801562</v>
      </c>
      <c r="F105" s="84">
        <f>IF(A105&lt;=$C$21,$C$12*(1-$C$25*(EXP(A105/$C$19)-1)),$C$29*(1-$C$27*(EXP((A105-$C$21)/$C$20)-1)))</f>
        <v>-43.383890224157625</v>
      </c>
      <c r="G105" s="85">
        <f>IF(A105&lt;=$C$21,($C$5-$C$8)*(F105/$C$12)^(1/$C$11)+$C$8, ($C$28-$C$8)*(F105/$C$29)^(1/$C$11)+$C$8)</f>
        <v>0.92176647583420113</v>
      </c>
      <c r="H105" s="86">
        <f>A105-$C$6/2</f>
        <v>58500</v>
      </c>
      <c r="I105" s="86">
        <f>A105+$C$6/2</f>
        <v>69500</v>
      </c>
      <c r="T105" s="87"/>
      <c r="U105" s="87"/>
      <c r="V105" s="87"/>
      <c r="W105" s="87"/>
      <c r="X105" s="87"/>
    </row>
    <row r="106" spans="1:24" x14ac:dyDescent="0.25">
      <c r="A106" s="74">
        <f t="shared" si="0"/>
        <v>65000</v>
      </c>
      <c r="B106" s="74"/>
      <c r="C106" s="88"/>
      <c r="D106" s="82"/>
      <c r="E106" s="83">
        <f>IF(A106&lt;=$C$21,$C$17*EXP(-A106/$C$19),$C$18*EXP(-(A106-$C$21)/$C$20))</f>
        <v>940.63339325009497</v>
      </c>
      <c r="F106" s="84">
        <f>IF(A106&lt;=$C$21,$C$12*(1-$C$25*(EXP(A106/$C$19)-1)),$C$29*(1-$C$27*(EXP((A106-$C$21)/$C$20)-1)))</f>
        <v>-46.295120278004475</v>
      </c>
      <c r="G106" s="85">
        <f>IF(A106&lt;=$C$21,($C$5-$C$8)*(F106/$C$12)^(1/$C$11)+$C$8, ($C$28-$C$8)*(F106/$C$29)^(1/$C$11)+$C$8)</f>
        <v>1.1952198741496627</v>
      </c>
      <c r="H106" s="86">
        <f>A106-$C$6/2</f>
        <v>59500</v>
      </c>
      <c r="I106" s="86">
        <f>A106+$C$6/2</f>
        <v>70500</v>
      </c>
      <c r="T106" s="87"/>
      <c r="U106" s="87"/>
      <c r="V106" s="87"/>
      <c r="W106" s="87"/>
      <c r="X106" s="87"/>
    </row>
    <row r="107" spans="1:24" x14ac:dyDescent="0.25">
      <c r="A107" s="74">
        <f t="shared" si="0"/>
        <v>66000</v>
      </c>
      <c r="B107" s="74"/>
      <c r="C107" s="88"/>
      <c r="D107" s="82"/>
      <c r="E107" s="83">
        <f>IF(A107&lt;=$C$21,$C$17*EXP(-A107/$C$19),$C$18*EXP(-(A107-$C$21)/$C$20))</f>
        <v>932.70918066345234</v>
      </c>
      <c r="F107" s="84">
        <f>IF(A107&lt;=$C$21,$C$12*(1-$C$25*(EXP(A107/$C$19)-1)),$C$29*(1-$C$27*(EXP((A107-$C$21)/$C$20)-1)))</f>
        <v>-49.231083878291678</v>
      </c>
      <c r="G107" s="85">
        <f>IF(A107&lt;=$C$21,($C$5-$C$8)*(F107/$C$12)^(1/$C$11)+$C$8, ($C$28-$C$8)*(F107/$C$29)^(1/$C$11)+$C$8)</f>
        <v>1.5284967808526682</v>
      </c>
      <c r="H107" s="86">
        <f>A107-$C$6/2</f>
        <v>60500</v>
      </c>
      <c r="I107" s="86">
        <f>A107+$C$6/2</f>
        <v>71500</v>
      </c>
      <c r="T107" s="87"/>
      <c r="U107" s="87"/>
      <c r="V107" s="87"/>
      <c r="W107" s="87"/>
      <c r="X107" s="87"/>
    </row>
    <row r="108" spans="1:24" x14ac:dyDescent="0.25">
      <c r="A108" s="74">
        <f t="shared" ref="A108:A167" si="1">A107+$C$4</f>
        <v>67000</v>
      </c>
      <c r="B108" s="74"/>
      <c r="C108" s="88"/>
      <c r="D108" s="82"/>
      <c r="E108" s="83">
        <f>IF(A108&lt;=$C$21,$C$17*EXP(-A108/$C$19),$C$18*EXP(-(A108-$C$21)/$C$20))</f>
        <v>924.85172431315937</v>
      </c>
      <c r="F108" s="84">
        <f>IF(A108&lt;=$C$21,$C$12*(1-$C$25*(EXP(A108/$C$19)-1)),$C$29*(1-$C$27*(EXP((A108-$C$21)/$C$20)-1)))</f>
        <v>-52.191991158986077</v>
      </c>
      <c r="G108" s="85">
        <f>IF(A108&lt;=$C$21,($C$5-$C$8)*(F108/$C$12)^(1/$C$11)+$C$8, ($C$28-$C$8)*(F108/$C$29)^(1/$C$11)+$C$8)</f>
        <v>1.9307338114562451</v>
      </c>
      <c r="H108" s="86">
        <f>A108-$C$6/2</f>
        <v>61500</v>
      </c>
      <c r="I108" s="86">
        <f>A108+$C$6/2</f>
        <v>72500</v>
      </c>
      <c r="T108" s="87"/>
      <c r="U108" s="87"/>
      <c r="V108" s="87"/>
      <c r="W108" s="87"/>
      <c r="X108" s="87"/>
    </row>
    <row r="109" spans="1:24" x14ac:dyDescent="0.25">
      <c r="A109" s="74">
        <f t="shared" si="1"/>
        <v>68000</v>
      </c>
      <c r="B109" s="74"/>
      <c r="C109" s="88"/>
      <c r="D109" s="82"/>
      <c r="E109" s="83">
        <f>IF(A109&lt;=$C$21,$C$17*EXP(-A109/$C$19),$C$18*EXP(-(A109-$C$21)/$C$20))</f>
        <v>917.06046182219234</v>
      </c>
      <c r="F109" s="84">
        <f>IF(A109&lt;=$C$21,$C$12*(1-$C$25*(EXP(A109/$C$19)-1)),$C$29*(1-$C$27*(EXP((A109-$C$21)/$C$20)-1)))</f>
        <v>-55.178054039333645</v>
      </c>
      <c r="G109" s="85">
        <f>IF(A109&lt;=$C$21,($C$5-$C$8)*(F109/$C$12)^(1/$C$11)+$C$8, ($C$28-$C$8)*(F109/$C$29)^(1/$C$11)+$C$8)</f>
        <v>2.4119730984331156</v>
      </c>
      <c r="H109" s="86">
        <f>A109-$C$6/2</f>
        <v>62500</v>
      </c>
      <c r="I109" s="86">
        <f>A109+$C$6/2</f>
        <v>73500</v>
      </c>
      <c r="T109" s="87"/>
      <c r="U109" s="87"/>
      <c r="V109" s="87"/>
      <c r="W109" s="87"/>
      <c r="X109" s="87"/>
    </row>
    <row r="110" spans="1:24" x14ac:dyDescent="0.25">
      <c r="A110" s="74">
        <f t="shared" si="1"/>
        <v>69000</v>
      </c>
      <c r="B110" s="74"/>
      <c r="C110" s="88"/>
      <c r="D110" s="82"/>
      <c r="E110" s="83">
        <f>IF(A110&lt;=$C$21,$C$17*EXP(-A110/$C$19),$C$18*EXP(-(A110-$C$21)/$C$20))</f>
        <v>909.33483555118073</v>
      </c>
      <c r="F110" s="84">
        <f>IF(A110&lt;=$C$21,$C$12*(1-$C$25*(EXP(A110/$C$19)-1)),$C$29*(1-$C$27*(EXP((A110-$C$21)/$C$20)-1)))</f>
        <v>-58.189486239026927</v>
      </c>
      <c r="G110" s="85">
        <f>IF(A110&lt;=$C$21,($C$5-$C$8)*(F110/$C$12)^(1/$C$11)+$C$8, ($C$28-$C$8)*(F110/$C$29)^(1/$C$11)+$C$8)</f>
        <v>2.9832182697724314</v>
      </c>
      <c r="H110" s="86">
        <f>A110-$C$6/2</f>
        <v>63500</v>
      </c>
      <c r="I110" s="86">
        <f>A110+$C$6/2</f>
        <v>74500</v>
      </c>
      <c r="T110" s="87"/>
      <c r="U110" s="87"/>
      <c r="V110" s="87"/>
      <c r="W110" s="87"/>
      <c r="X110" s="87"/>
    </row>
    <row r="111" spans="1:24" x14ac:dyDescent="0.25">
      <c r="A111" s="74">
        <f t="shared" si="1"/>
        <v>70000</v>
      </c>
      <c r="B111" s="74"/>
      <c r="C111" s="88"/>
      <c r="D111" s="82"/>
      <c r="E111" s="83">
        <f>IF(A111&lt;=$C$21,$C$17*EXP(-A111/$C$19),$C$18*EXP(-(A111-$C$21)/$C$20))</f>
        <v>901.67429255849584</v>
      </c>
      <c r="F111" s="84">
        <f>IF(A111&lt;=$C$21,$C$12*(1-$C$25*(EXP(A111/$C$19)-1)),$C$29*(1-$C$27*(EXP((A111-$C$21)/$C$20)-1)))</f>
        <v>-61.226503293501722</v>
      </c>
      <c r="G111" s="85">
        <f>IF(A111&lt;=$C$21,($C$5-$C$8)*(F111/$C$12)^(1/$C$11)+$C$8, ($C$28-$C$8)*(F111/$C$29)^(1/$C$11)+$C$8)</f>
        <v>3.656493178589769</v>
      </c>
      <c r="H111" s="86">
        <f>A111-$C$6/2</f>
        <v>64500</v>
      </c>
      <c r="I111" s="86">
        <f>A111+$C$6/2</f>
        <v>75500</v>
      </c>
      <c r="T111" s="87"/>
      <c r="U111" s="87"/>
      <c r="V111" s="87"/>
      <c r="W111" s="87"/>
      <c r="X111" s="87"/>
    </row>
    <row r="112" spans="1:24" x14ac:dyDescent="0.25">
      <c r="A112" s="74">
        <f t="shared" si="1"/>
        <v>71000</v>
      </c>
      <c r="B112" s="74"/>
      <c r="C112" s="88"/>
      <c r="D112" s="82"/>
      <c r="E112" s="83">
        <f>IF(A112&lt;=$C$21,$C$17*EXP(-A112/$C$19),$C$18*EXP(-(A112-$C$21)/$C$20))</f>
        <v>894.07828456067602</v>
      </c>
      <c r="F112" s="84">
        <f>IF(A112&lt;=$C$21,$C$12*(1-$C$25*(EXP(A112/$C$19)-1)),$C$29*(1-$C$27*(EXP((A112-$C$21)/$C$20)-1)))</f>
        <v>-64.289322569363179</v>
      </c>
      <c r="G112" s="85">
        <f>IF(A112&lt;=$C$21,($C$5-$C$8)*(F112/$C$12)^(1/$C$11)+$C$8, ($C$28-$C$8)*(F112/$C$29)^(1/$C$11)+$C$8)</f>
        <v>4.444903503041723</v>
      </c>
      <c r="H112" s="86">
        <f>A112-$C$6/2</f>
        <v>65500</v>
      </c>
      <c r="I112" s="86">
        <f>A112+$C$6/2</f>
        <v>76500</v>
      </c>
      <c r="T112" s="87"/>
      <c r="U112" s="87"/>
      <c r="V112" s="87"/>
      <c r="W112" s="87"/>
      <c r="X112" s="87"/>
    </row>
    <row r="113" spans="1:24" x14ac:dyDescent="0.25">
      <c r="A113" s="74">
        <f t="shared" si="1"/>
        <v>72000</v>
      </c>
      <c r="B113" s="74"/>
      <c r="C113" s="88"/>
      <c r="D113" s="82"/>
      <c r="E113" s="83">
        <f>IF(A113&lt;=$C$21,$C$17*EXP(-A113/$C$19),$C$18*EXP(-(A113-$C$21)/$C$20))</f>
        <v>886.54626789318354</v>
      </c>
      <c r="F113" s="84">
        <f>IF(A113&lt;=$C$21,$C$12*(1-$C$25*(EXP(A113/$C$19)-1)),$C$29*(1-$C$27*(EXP((A113-$C$21)/$C$20)-1)))</f>
        <v>-67.378163279943664</v>
      </c>
      <c r="G113" s="85">
        <f>IF(A113&lt;=$C$21,($C$5-$C$8)*(F113/$C$12)^(1/$C$11)+$C$8, ($C$28-$C$8)*(F113/$C$29)^(1/$C$11)+$C$8)</f>
        <v>5.3627013405920048</v>
      </c>
      <c r="H113" s="86">
        <f>A113-$C$6/2</f>
        <v>66500</v>
      </c>
      <c r="I113" s="86">
        <f>A113+$C$6/2</f>
        <v>77500</v>
      </c>
      <c r="J113" s="87"/>
      <c r="K113" s="87"/>
      <c r="L113" s="87"/>
      <c r="M113" s="87"/>
      <c r="N113" s="89"/>
      <c r="O113" s="89"/>
      <c r="P113" s="89"/>
      <c r="Q113" s="89"/>
      <c r="R113" s="87"/>
      <c r="S113" s="89"/>
      <c r="T113" s="87"/>
      <c r="U113" s="87"/>
      <c r="V113" s="87"/>
      <c r="W113" s="87"/>
      <c r="X113" s="87"/>
    </row>
    <row r="114" spans="1:24" x14ac:dyDescent="0.25">
      <c r="A114" s="74">
        <f t="shared" si="1"/>
        <v>73000</v>
      </c>
      <c r="B114" s="74"/>
      <c r="C114" s="88"/>
      <c r="D114" s="82"/>
      <c r="E114" s="83">
        <f>IF(A114&lt;=$C$21,$C$17*EXP(-A114/$C$19),$C$18*EXP(-(A114-$C$21)/$C$20))</f>
        <v>879.07770347149449</v>
      </c>
      <c r="F114" s="84">
        <f>IF(A114&lt;=$C$21,$C$12*(1-$C$25*(EXP(A114/$C$19)-1)),$C$29*(1-$C$27*(EXP((A114-$C$21)/$C$20)-1)))</f>
        <v>-70.493246500991845</v>
      </c>
      <c r="G114" s="85">
        <f>IF(A114&lt;=$C$21,($C$5-$C$8)*(F114/$C$12)^(1/$C$11)+$C$8, ($C$28-$C$8)*(F114/$C$29)^(1/$C$11)+$C$8)</f>
        <v>6.4253529256541606</v>
      </c>
      <c r="H114" s="86">
        <f>A114-$C$6/2</f>
        <v>67500</v>
      </c>
      <c r="I114" s="86">
        <f>A114+$C$6/2</f>
        <v>78500</v>
      </c>
      <c r="J114" s="87"/>
      <c r="K114" s="87"/>
      <c r="L114" s="87"/>
      <c r="M114" s="87"/>
      <c r="N114" s="89"/>
      <c r="O114" s="89"/>
      <c r="P114" s="89"/>
      <c r="Q114" s="89"/>
      <c r="R114" s="87"/>
      <c r="S114" s="89"/>
      <c r="T114" s="87"/>
      <c r="U114" s="87"/>
      <c r="V114" s="87"/>
      <c r="W114" s="87"/>
      <c r="X114" s="87"/>
    </row>
    <row r="115" spans="1:24" x14ac:dyDescent="0.25">
      <c r="A115" s="74">
        <f t="shared" si="1"/>
        <v>74000</v>
      </c>
      <c r="B115" s="74"/>
      <c r="C115" s="88"/>
      <c r="D115" s="82"/>
      <c r="E115" s="83">
        <f>IF(A115&lt;=$C$21,$C$17*EXP(-A115/$C$19),$C$18*EXP(-(A115-$C$21)/$C$20))</f>
        <v>871.67205675251432</v>
      </c>
      <c r="F115" s="84">
        <f>IF(A115&lt;=$C$21,$C$12*(1-$C$25*(EXP(A115/$C$19)-1)),$C$29*(1-$C$27*(EXP((A115-$C$21)/$C$20)-1)))</f>
        <v>-73.634795186496078</v>
      </c>
      <c r="G115" s="85">
        <f>IF(A115&lt;=$C$21,($C$5-$C$8)*(F115/$C$12)^(1/$C$11)+$C$8, ($C$28-$C$8)*(F115/$C$29)^(1/$C$11)+$C$8)</f>
        <v>7.6496096048065549</v>
      </c>
      <c r="H115" s="86">
        <f>A115-$C$6/2</f>
        <v>68500</v>
      </c>
      <c r="I115" s="86">
        <f>A115+$C$6/2</f>
        <v>79500</v>
      </c>
      <c r="J115" s="87"/>
      <c r="K115" s="87"/>
      <c r="L115" s="87"/>
      <c r="M115" s="87"/>
      <c r="N115" s="89"/>
      <c r="O115" s="89"/>
      <c r="P115" s="89"/>
      <c r="Q115" s="89"/>
      <c r="R115" s="87"/>
      <c r="S115" s="89"/>
      <c r="T115" s="87"/>
      <c r="U115" s="87"/>
      <c r="V115" s="87"/>
      <c r="W115" s="87"/>
      <c r="X115" s="87"/>
    </row>
    <row r="116" spans="1:24" x14ac:dyDescent="0.25">
      <c r="A116" s="74">
        <f t="shared" si="1"/>
        <v>75000</v>
      </c>
      <c r="B116" s="74"/>
      <c r="C116" s="88"/>
      <c r="D116" s="82"/>
      <c r="E116" s="83">
        <f>IF(A116&lt;=$C$21,$C$17*EXP(-A116/$C$19),$C$18*EXP(-(A116-$C$21)/$C$20))</f>
        <v>864.3287976963195</v>
      </c>
      <c r="F116" s="84">
        <f>IF(A116&lt;=$C$21,$C$12*(1-$C$25*(EXP(A116/$C$19)-1)),$C$29*(1-$C$27*(EXP((A116-$C$21)/$C$20)-1)))</f>
        <v>-76.803034184641419</v>
      </c>
      <c r="G116" s="85">
        <f>IF(A116&lt;=$C$21,($C$5-$C$8)*(F116/$C$12)^(1/$C$11)+$C$8, ($C$28-$C$8)*(F116/$C$29)^(1/$C$11)+$C$8)</f>
        <v>9.053582209141414</v>
      </c>
      <c r="H116" s="86">
        <f>A116-$C$6/2</f>
        <v>69500</v>
      </c>
      <c r="I116" s="86">
        <f>A116+$C$6/2</f>
        <v>80500</v>
      </c>
      <c r="J116" s="87"/>
      <c r="K116" s="87"/>
      <c r="L116" s="87"/>
      <c r="M116" s="87"/>
      <c r="N116" s="89"/>
      <c r="O116" s="89"/>
      <c r="P116" s="89"/>
      <c r="Q116" s="89"/>
      <c r="R116" s="87"/>
      <c r="S116" s="89"/>
      <c r="T116" s="87"/>
      <c r="U116" s="87"/>
      <c r="V116" s="87"/>
      <c r="W116" s="87"/>
      <c r="X116" s="87"/>
    </row>
    <row r="117" spans="1:24" x14ac:dyDescent="0.25">
      <c r="A117" s="74">
        <f t="shared" si="1"/>
        <v>76000</v>
      </c>
      <c r="B117" s="74"/>
      <c r="C117" s="88"/>
      <c r="D117" s="82"/>
      <c r="E117" s="83">
        <f>IF(A117&lt;=$C$21,$C$17*EXP(-A117/$C$19),$C$18*EXP(-(A117-$C$21)/$C$20))</f>
        <v>857.04740072822165</v>
      </c>
      <c r="F117" s="84">
        <f>IF(A117&lt;=$C$21,$C$12*(1-$C$25*(EXP(A117/$C$19)-1)),$C$29*(1-$C$27*(EXP((A117-$C$21)/$C$20)-1)))</f>
        <v>-79.998190253903019</v>
      </c>
      <c r="G117" s="85">
        <f>IF(A117&lt;=$C$21,($C$5-$C$8)*(F117/$C$12)^(1/$C$11)+$C$8, ($C$28-$C$8)*(F117/$C$29)^(1/$C$11)+$C$8)</f>
        <v>10.656818968883343</v>
      </c>
      <c r="H117" s="86">
        <f>A117-$C$6/2</f>
        <v>70500</v>
      </c>
      <c r="I117" s="86">
        <f>A117+$C$6/2</f>
        <v>81500</v>
      </c>
      <c r="J117" s="87"/>
      <c r="K117" s="87"/>
      <c r="L117" s="87"/>
      <c r="M117" s="87"/>
      <c r="N117" s="89"/>
      <c r="O117" s="89"/>
      <c r="P117" s="89"/>
      <c r="Q117" s="89"/>
      <c r="R117" s="87"/>
      <c r="S117" s="89"/>
      <c r="T117" s="87"/>
      <c r="U117" s="87"/>
      <c r="V117" s="87"/>
      <c r="W117" s="87"/>
      <c r="X117" s="87"/>
    </row>
    <row r="118" spans="1:24" x14ac:dyDescent="0.25">
      <c r="A118" s="74">
        <f t="shared" si="1"/>
        <v>77000</v>
      </c>
      <c r="B118" s="74"/>
      <c r="C118" s="88"/>
      <c r="D118" s="82"/>
      <c r="E118" s="83">
        <f>IF(A118&lt;=$C$21,$C$17*EXP(-A118/$C$19),$C$18*EXP(-(A118-$C$21)/$C$20))</f>
        <v>849.82734470115008</v>
      </c>
      <c r="F118" s="84">
        <f>IF(A118&lt;=$C$21,$C$12*(1-$C$25*(EXP(A118/$C$19)-1)),$C$29*(1-$C$27*(EXP((A118-$C$21)/$C$20)-1)))</f>
        <v>-83.220492079275104</v>
      </c>
      <c r="G118" s="85">
        <f>IF(A118&lt;=$C$21,($C$5-$C$8)*(F118/$C$12)^(1/$C$11)+$C$8, ($C$28-$C$8)*(F118/$C$29)^(1/$C$11)+$C$8)</f>
        <v>12.480387121196051</v>
      </c>
      <c r="H118" s="86">
        <f>A118-$C$6/2</f>
        <v>71500</v>
      </c>
      <c r="I118" s="86">
        <f>A118+$C$6/2</f>
        <v>82500</v>
      </c>
      <c r="J118" s="87"/>
      <c r="K118" s="87"/>
      <c r="L118" s="87"/>
      <c r="M118" s="87"/>
      <c r="N118" s="89"/>
      <c r="O118" s="89"/>
      <c r="P118" s="89"/>
      <c r="Q118" s="89"/>
      <c r="R118" s="87"/>
      <c r="S118" s="89"/>
      <c r="T118" s="87"/>
      <c r="U118" s="87"/>
      <c r="V118" s="87"/>
      <c r="W118" s="87"/>
      <c r="X118" s="87"/>
    </row>
    <row r="119" spans="1:24" x14ac:dyDescent="0.25">
      <c r="A119" s="74">
        <f t="shared" si="1"/>
        <v>78000</v>
      </c>
      <c r="B119" s="74"/>
      <c r="C119" s="88"/>
      <c r="D119" s="82"/>
      <c r="E119" s="83">
        <f>IF(A119&lt;=$C$21,$C$17*EXP(-A119/$C$19),$C$18*EXP(-(A119-$C$21)/$C$20))</f>
        <v>842.66811285835354</v>
      </c>
      <c r="F119" s="84">
        <f>IF(A119&lt;=$C$21,$C$12*(1-$C$25*(EXP(A119/$C$19)-1)),$C$29*(1-$C$27*(EXP((A119-$C$21)/$C$20)-1)))</f>
        <v>-86.470170288639039</v>
      </c>
      <c r="G119" s="85">
        <f>IF(A119&lt;=$C$21,($C$5-$C$8)*(F119/$C$12)^(1/$C$11)+$C$8, ($C$28-$C$8)*(F119/$C$29)^(1/$C$11)+$C$8)</f>
        <v>14.546958368103668</v>
      </c>
      <c r="H119" s="86">
        <f>A119-$C$6/2</f>
        <v>72500</v>
      </c>
      <c r="I119" s="86">
        <f>A119+$C$6/2</f>
        <v>83500</v>
      </c>
      <c r="J119" s="87"/>
      <c r="K119" s="87"/>
      <c r="L119" s="87"/>
      <c r="M119" s="87"/>
      <c r="N119" s="89"/>
      <c r="O119" s="89"/>
      <c r="P119" s="89"/>
      <c r="Q119" s="89"/>
      <c r="R119" s="87"/>
      <c r="S119" s="89"/>
      <c r="T119" s="87"/>
      <c r="U119" s="87"/>
      <c r="V119" s="87"/>
      <c r="W119" s="87"/>
      <c r="X119" s="87"/>
    </row>
    <row r="120" spans="1:24" x14ac:dyDescent="0.25">
      <c r="A120" s="74">
        <f t="shared" si="1"/>
        <v>79000</v>
      </c>
      <c r="B120" s="74"/>
      <c r="C120" s="88"/>
      <c r="D120" s="82"/>
      <c r="E120" s="83">
        <f>IF(A120&lt;=$C$21,$C$17*EXP(-A120/$C$19),$C$18*EXP(-(A120-$C$21)/$C$20))</f>
        <v>835.56919279641261</v>
      </c>
      <c r="F120" s="84">
        <f>IF(A120&lt;=$C$21,$C$12*(1-$C$25*(EXP(A120/$C$19)-1)),$C$29*(1-$C$27*(EXP((A120-$C$21)/$C$20)-1)))</f>
        <v>-89.747457469269747</v>
      </c>
      <c r="G120" s="85">
        <f>IF(A120&lt;=$C$21,($C$5-$C$8)*(F120/$C$12)^(1/$C$11)+$C$8, ($C$28-$C$8)*(F120/$C$29)^(1/$C$11)+$C$8)</f>
        <v>16.880898347685111</v>
      </c>
      <c r="H120" s="86">
        <f>A120-$C$6/2</f>
        <v>73500</v>
      </c>
      <c r="I120" s="86">
        <f>A120+$C$6/2</f>
        <v>84500</v>
      </c>
      <c r="J120" s="87"/>
      <c r="K120" s="87"/>
      <c r="L120" s="87"/>
      <c r="M120" s="87"/>
      <c r="N120" s="89"/>
      <c r="O120" s="89"/>
      <c r="P120" s="89"/>
      <c r="Q120" s="89"/>
      <c r="R120" s="87"/>
      <c r="S120" s="89"/>
      <c r="T120" s="87"/>
      <c r="U120" s="87"/>
      <c r="V120" s="87"/>
      <c r="W120" s="87"/>
      <c r="X120" s="87"/>
    </row>
    <row r="121" spans="1:24" x14ac:dyDescent="0.25">
      <c r="A121" s="74">
        <f t="shared" si="1"/>
        <v>80000</v>
      </c>
      <c r="B121" s="74"/>
      <c r="C121" s="88"/>
      <c r="D121" s="82"/>
      <c r="E121" s="83">
        <f>IF(A121&lt;=$C$21,$C$17*EXP(-A121/$C$19),$C$18*EXP(-(A121-$C$21)/$C$20))</f>
        <v>828.53007642856767</v>
      </c>
      <c r="F121" s="84">
        <f>IF(A121&lt;=$C$21,$C$12*(1-$C$25*(EXP(A121/$C$19)-1)),$C$29*(1-$C$27*(EXP((A121-$C$21)/$C$20)-1)))</f>
        <v>-93.052588184482488</v>
      </c>
      <c r="G121" s="85">
        <f>IF(A121&lt;=$C$21,($C$5-$C$8)*(F121/$C$12)^(1/$C$11)+$C$8, ($C$28-$C$8)*(F121/$C$29)^(1/$C$11)+$C$8)</f>
        <v>19.50836028817271</v>
      </c>
      <c r="H121" s="86">
        <f>A121-$C$6/2</f>
        <v>74500</v>
      </c>
      <c r="I121" s="86">
        <f>A121+$C$6/2</f>
        <v>85500</v>
      </c>
      <c r="J121" s="87"/>
      <c r="K121" s="87"/>
      <c r="L121" s="87"/>
      <c r="M121" s="87"/>
      <c r="N121" s="89"/>
      <c r="O121" s="89"/>
      <c r="P121" s="89"/>
      <c r="Q121" s="89"/>
      <c r="R121" s="87"/>
      <c r="S121" s="89"/>
      <c r="T121" s="87"/>
      <c r="U121" s="87"/>
      <c r="V121" s="87"/>
      <c r="W121" s="87"/>
      <c r="X121" s="87"/>
    </row>
    <row r="122" spans="1:24" x14ac:dyDescent="0.25">
      <c r="A122" s="74">
        <f t="shared" si="1"/>
        <v>81000</v>
      </c>
      <c r="B122" s="74"/>
      <c r="C122" s="88"/>
      <c r="D122" s="82"/>
      <c r="E122" s="83">
        <f>IF(A122&lt;=$C$21,$C$17*EXP(-A122/$C$19),$C$18*EXP(-(A122-$C$21)/$C$20))</f>
        <v>821.55025994835307</v>
      </c>
      <c r="F122" s="84">
        <f>IF(A122&lt;=$C$21,$C$12*(1-$C$25*(EXP(A122/$C$19)-1)),$C$29*(1-$C$27*(EXP((A122-$C$21)/$C$20)-1)))</f>
        <v>-96.385798990421193</v>
      </c>
      <c r="G122" s="85">
        <f>IF(A122&lt;=$C$21,($C$5-$C$8)*(F122/$C$12)^(1/$C$11)+$C$8, ($C$28-$C$8)*(F122/$C$29)^(1/$C$11)+$C$8)</f>
        <v>22.45738302130297</v>
      </c>
      <c r="H122" s="86">
        <f>A122-$C$6/2</f>
        <v>75500</v>
      </c>
      <c r="I122" s="86">
        <f>A122+$C$6/2</f>
        <v>86500</v>
      </c>
      <c r="J122" s="87"/>
      <c r="K122" s="87"/>
      <c r="L122" s="87"/>
      <c r="M122" s="87"/>
      <c r="N122" s="89"/>
      <c r="O122" s="89"/>
      <c r="P122" s="89"/>
      <c r="Q122" s="89"/>
      <c r="R122" s="87"/>
      <c r="S122" s="89"/>
      <c r="T122" s="87"/>
      <c r="U122" s="87"/>
      <c r="V122" s="87"/>
      <c r="W122" s="87"/>
      <c r="X122" s="87"/>
    </row>
    <row r="123" spans="1:24" x14ac:dyDescent="0.25">
      <c r="A123" s="74">
        <f t="shared" si="1"/>
        <v>82000</v>
      </c>
      <c r="B123" s="74"/>
      <c r="C123" s="88"/>
      <c r="D123" s="82"/>
      <c r="E123" s="83">
        <f>IF(A123&lt;=$C$21,$C$17*EXP(-A123/$C$19),$C$18*EXP(-(A123-$C$21)/$C$20))</f>
        <v>814.62924379353797</v>
      </c>
      <c r="F123" s="84">
        <f>IF(A123&lt;=$C$21,$C$12*(1-$C$25*(EXP(A123/$C$19)-1)),$C$29*(1-$C$27*(EXP((A123-$C$21)/$C$20)-1)))</f>
        <v>-99.747328452989379</v>
      </c>
      <c r="G123" s="85">
        <f>IF(A123&lt;=$C$21,($C$5-$C$8)*(F123/$C$12)^(1/$C$11)+$C$8, ($C$28-$C$8)*(F123/$C$29)^(1/$C$11)+$C$8)</f>
        <v>25.757993538239766</v>
      </c>
      <c r="H123" s="86">
        <f>A123-$C$6/2</f>
        <v>76500</v>
      </c>
      <c r="I123" s="86">
        <f>A123+$C$6/2</f>
        <v>87500</v>
      </c>
      <c r="S123" s="87"/>
      <c r="T123" s="87"/>
      <c r="U123" s="87"/>
      <c r="V123" s="87"/>
      <c r="W123" s="87"/>
      <c r="X123" s="87"/>
    </row>
    <row r="124" spans="1:24" x14ac:dyDescent="0.25">
      <c r="A124" s="74">
        <f t="shared" si="1"/>
        <v>83000</v>
      </c>
      <c r="B124" s="74"/>
      <c r="C124" s="88"/>
      <c r="D124" s="82"/>
      <c r="E124" s="83">
        <f>IF(A124&lt;=$C$21,$C$17*EXP(-A124/$C$19),$C$18*EXP(-(A124-$C$21)/$C$20))</f>
        <v>807.76653261037291</v>
      </c>
      <c r="F124" s="84">
        <f>IF(A124&lt;=$C$21,$C$12*(1-$C$25*(EXP(A124/$C$19)-1)),$C$29*(1-$C$27*(EXP((A124-$C$21)/$C$20)-1)))</f>
        <v>-103.13741716492483</v>
      </c>
      <c r="G124" s="85">
        <f>IF(A124&lt;=$C$21,($C$5-$C$8)*(F124/$C$12)^(1/$C$11)+$C$8, ($C$28-$C$8)*(F124/$C$29)^(1/$C$11)+$C$8)</f>
        <v>29.442314278626547</v>
      </c>
      <c r="H124" s="86">
        <f>A124-$C$6/2</f>
        <v>77500</v>
      </c>
      <c r="I124" s="86">
        <f>A124+$C$6/2</f>
        <v>88500</v>
      </c>
      <c r="S124" s="87"/>
      <c r="T124" s="87"/>
      <c r="U124" s="87"/>
      <c r="V124" s="87"/>
      <c r="W124" s="87"/>
      <c r="X124" s="87"/>
    </row>
    <row r="125" spans="1:24" x14ac:dyDescent="0.25">
      <c r="A125" s="74">
        <f t="shared" si="1"/>
        <v>84000</v>
      </c>
      <c r="B125" s="74"/>
      <c r="C125" s="88"/>
      <c r="D125" s="82"/>
      <c r="E125" s="83">
        <f>IF(A125&lt;=$C$21,$C$17*EXP(-A125/$C$19),$C$18*EXP(-(A125-$C$21)/$C$20))</f>
        <v>800.96163521813457</v>
      </c>
      <c r="F125" s="84">
        <f>IF(A125&lt;=$C$21,$C$12*(1-$C$25*(EXP(A125/$C$19)-1)),$C$29*(1-$C$27*(EXP((A125-$C$21)/$C$20)-1)))</f>
        <v>-106.55630776301926</v>
      </c>
      <c r="G125" s="85">
        <f>IF(A125&lt;=$C$21,($C$5-$C$8)*(F125/$C$12)^(1/$C$11)+$C$8, ($C$28-$C$8)*(F125/$C$29)^(1/$C$11)+$C$8)</f>
        <v>33.544675350835192</v>
      </c>
      <c r="H125" s="86">
        <f>A125-$C$6/2</f>
        <v>78500</v>
      </c>
      <c r="I125" s="86">
        <f>A125+$C$6/2</f>
        <v>89500</v>
      </c>
      <c r="S125" s="87"/>
      <c r="T125" s="87"/>
      <c r="U125" s="87"/>
      <c r="V125" s="87"/>
      <c r="W125" s="87"/>
      <c r="X125" s="87"/>
    </row>
    <row r="126" spans="1:24" x14ac:dyDescent="0.25">
      <c r="A126" s="74">
        <f t="shared" si="1"/>
        <v>85000</v>
      </c>
      <c r="B126" s="74"/>
      <c r="C126" s="88"/>
      <c r="D126" s="82"/>
      <c r="E126" s="83">
        <f>IF(A126&lt;=$C$21,$C$17*EXP(-A126/$C$19),$C$18*EXP(-(A126-$C$21)/$C$20))</f>
        <v>794.21406457397211</v>
      </c>
      <c r="F126" s="84">
        <f>IF(A126&lt;=$C$21,$C$12*(1-$C$25*(EXP(A126/$C$19)-1)),$C$29*(1-$C$27*(EXP((A126-$C$21)/$C$20)-1)))</f>
        <v>-110.00424494548467</v>
      </c>
      <c r="G126" s="85">
        <f>IF(A126&lt;=$C$21,($C$5-$C$8)*(F126/$C$12)^(1/$C$11)+$C$8, ($C$28-$C$8)*(F126/$C$29)^(1/$C$11)+$C$8)</f>
        <v>38.101731889274468</v>
      </c>
      <c r="H126" s="86">
        <f>A126-$C$6/2</f>
        <v>79500</v>
      </c>
      <c r="I126" s="86">
        <f>A126+$C$6/2</f>
        <v>90500</v>
      </c>
      <c r="S126" s="87"/>
      <c r="T126" s="87"/>
      <c r="U126" s="87"/>
      <c r="V126" s="87"/>
      <c r="W126" s="87"/>
      <c r="X126" s="87"/>
    </row>
    <row r="127" spans="1:24" x14ac:dyDescent="0.25">
      <c r="A127" s="74">
        <f t="shared" si="1"/>
        <v>86000</v>
      </c>
      <c r="B127" s="74"/>
      <c r="C127" s="88"/>
      <c r="D127" s="82"/>
      <c r="E127" s="83">
        <f>IF(A127&lt;=$C$21,$C$17*EXP(-A127/$C$19),$C$18*EXP(-(A127-$C$21)/$C$20))</f>
        <v>787.52333773804685</v>
      </c>
      <c r="F127" s="84">
        <f>IF(A127&lt;=$C$21,$C$12*(1-$C$25*(EXP(A127/$C$19)-1)),$C$29*(1-$C$27*(EXP((A127-$C$21)/$C$20)-1)))</f>
        <v>-113.481475489467</v>
      </c>
      <c r="G127" s="85">
        <f>IF(A127&lt;=$C$21,($C$5-$C$8)*(F127/$C$12)^(1/$C$11)+$C$8, ($C$28-$C$8)*(F127/$C$29)^(1/$C$11)+$C$8)</f>
        <v>43.152586762709987</v>
      </c>
      <c r="H127" s="86">
        <f>A127-$C$6/2</f>
        <v>80500</v>
      </c>
      <c r="I127" s="86">
        <f>A127+$C$6/2</f>
        <v>91500</v>
      </c>
      <c r="S127" s="87"/>
      <c r="T127" s="87"/>
      <c r="U127" s="87"/>
      <c r="V127" s="87"/>
      <c r="W127" s="87"/>
      <c r="X127" s="87"/>
    </row>
    <row r="128" spans="1:24" x14ac:dyDescent="0.25">
      <c r="A128" s="74">
        <f t="shared" si="1"/>
        <v>87000</v>
      </c>
      <c r="B128" s="74"/>
      <c r="C128" s="88"/>
      <c r="D128" s="82"/>
      <c r="E128" s="83">
        <f>IF(A128&lt;=$C$21,$C$17*EXP(-A128/$C$19),$C$18*EXP(-(A128-$C$21)/$C$20))</f>
        <v>780.88897583896903</v>
      </c>
      <c r="F128" s="84">
        <f>IF(A128&lt;=$C$21,$C$12*(1-$C$25*(EXP(A128/$C$19)-1)),$C$29*(1-$C$27*(EXP((A128-$C$21)/$C$20)-1)))</f>
        <v>-116.98824826870823</v>
      </c>
      <c r="G128" s="85">
        <f>IF(A128&lt;=$C$21,($C$5-$C$8)*(F128/$C$12)^(1/$C$11)+$C$8, ($C$28-$C$8)*(F128/$C$29)^(1/$C$11)+$C$8)</f>
        <v>48.738918855942337</v>
      </c>
      <c r="H128" s="86">
        <f>A128-$C$6/2</f>
        <v>81500</v>
      </c>
      <c r="I128" s="86">
        <f>A128+$C$6/2</f>
        <v>92500</v>
      </c>
      <c r="S128" s="87"/>
      <c r="T128" s="87"/>
      <c r="U128" s="87"/>
      <c r="V128" s="87"/>
      <c r="W128" s="87"/>
      <c r="X128" s="87"/>
    </row>
    <row r="129" spans="1:24" x14ac:dyDescent="0.25">
      <c r="A129" s="74">
        <f t="shared" si="1"/>
        <v>88000</v>
      </c>
      <c r="B129" s="74"/>
      <c r="C129" s="88"/>
      <c r="D129" s="82"/>
      <c r="E129" s="83">
        <f>IF(A129&lt;=$C$21,$C$17*EXP(-A129/$C$19),$C$18*EXP(-(A129-$C$21)/$C$20))</f>
        <v>774.31050403952213</v>
      </c>
      <c r="F129" s="84">
        <f>IF(A129&lt;=$C$21,$C$12*(1-$C$25*(EXP(A129/$C$19)-1)),$C$29*(1-$C$27*(EXP((A129-$C$21)/$C$20)-1)))</f>
        <v>-120.52481427135908</v>
      </c>
      <c r="G129" s="85">
        <f>IF(A129&lt;=$C$21,($C$5-$C$8)*(F129/$C$12)^(1/$C$11)+$C$8, ($C$28-$C$8)*(F129/$C$29)^(1/$C$11)+$C$8)</f>
        <v>54.905117155904627</v>
      </c>
      <c r="H129" s="86">
        <f>A129-$C$6/2</f>
        <v>82500</v>
      </c>
      <c r="I129" s="86">
        <f>A129+$C$6/2</f>
        <v>93500</v>
      </c>
      <c r="S129" s="87"/>
      <c r="T129" s="87"/>
      <c r="U129" s="87"/>
      <c r="V129" s="87"/>
      <c r="W129" s="87"/>
      <c r="X129" s="87"/>
    </row>
    <row r="130" spans="1:24" x14ac:dyDescent="0.25">
      <c r="A130" s="74">
        <f t="shared" si="1"/>
        <v>89000</v>
      </c>
      <c r="B130" s="74"/>
      <c r="C130" s="88"/>
      <c r="D130" s="82"/>
      <c r="E130" s="83">
        <f>IF(A130&lt;=$C$21,$C$17*EXP(-A130/$C$19),$C$18*EXP(-(A130-$C$21)/$C$20))</f>
        <v>767.78745150267889</v>
      </c>
      <c r="F130" s="84">
        <f>IF(A130&lt;=$C$21,$C$12*(1-$C$25*(EXP(A130/$C$19)-1)),$C$29*(1-$C$27*(EXP((A130-$C$21)/$C$20)-1)))</f>
        <v>-124.09142661794291</v>
      </c>
      <c r="G130" s="85">
        <f>IF(A130&lt;=$C$21,($C$5-$C$8)*(F130/$C$12)^(1/$C$11)+$C$8, ($C$28-$C$8)*(F130/$C$29)^(1/$C$11)+$C$8)</f>
        <v>61.698420882278278</v>
      </c>
      <c r="H130" s="86">
        <f>A130-$C$6/2</f>
        <v>83500</v>
      </c>
      <c r="I130" s="86">
        <f>A130+$C$6/2</f>
        <v>94500</v>
      </c>
      <c r="S130" s="87"/>
      <c r="T130" s="87"/>
      <c r="U130" s="87"/>
      <c r="V130" s="87"/>
      <c r="W130" s="87"/>
      <c r="X130" s="87"/>
    </row>
    <row r="131" spans="1:24" x14ac:dyDescent="0.25">
      <c r="A131" s="74">
        <f t="shared" si="1"/>
        <v>90000</v>
      </c>
      <c r="B131" s="74"/>
      <c r="C131" s="88"/>
      <c r="D131" s="82"/>
      <c r="E131" s="83">
        <f>IF(A131&lt;=$C$21,$C$17*EXP(-A131/$C$19),$C$18*EXP(-(A131-$C$21)/$C$20))</f>
        <v>761.31935135790093</v>
      </c>
      <c r="F131" s="84">
        <f>IF(A131&lt;=$C$21,$C$12*(1-$C$25*(EXP(A131/$C$19)-1)),$C$29*(1-$C$27*(EXP((A131-$C$21)/$C$20)-1)))</f>
        <v>-127.6883405794721</v>
      </c>
      <c r="G131" s="85">
        <f>IF(A131&lt;=$C$21,($C$5-$C$8)*(F131/$C$12)^(1/$C$11)+$C$8, ($C$28-$C$8)*(F131/$C$29)^(1/$C$11)+$C$8)</f>
        <v>69.169065912107754</v>
      </c>
      <c r="H131" s="86">
        <f>A131-$C$6/2</f>
        <v>84500</v>
      </c>
      <c r="I131" s="86">
        <f>A131+$C$6/2</f>
        <v>95500</v>
      </c>
      <c r="S131" s="87"/>
      <c r="T131" s="87"/>
      <c r="U131" s="87"/>
      <c r="V131" s="87"/>
      <c r="W131" s="87"/>
      <c r="X131" s="87"/>
    </row>
    <row r="132" spans="1:24" x14ac:dyDescent="0.25">
      <c r="A132" s="74">
        <f t="shared" si="1"/>
        <v>91000</v>
      </c>
      <c r="B132" s="74"/>
      <c r="C132" s="88"/>
      <c r="D132" s="82"/>
      <c r="E132" s="83">
        <f>IF(A132&lt;=$C$21,$C$17*EXP(-A132/$C$19),$C$18*EXP(-(A132-$C$21)/$C$20))</f>
        <v>754.90574066772535</v>
      </c>
      <c r="F132" s="84">
        <f>IF(A132&lt;=$C$21,$C$12*(1-$C$25*(EXP(A132/$C$19)-1)),$C$29*(1-$C$27*(EXP((A132-$C$21)/$C$20)-1)))</f>
        <v>-131.31581359571854</v>
      </c>
      <c r="G132" s="85">
        <f>IF(A132&lt;=$C$21,($C$5-$C$8)*(F132/$C$12)^(1/$C$11)+$C$8, ($C$28-$C$8)*(F132/$C$29)^(1/$C$11)+$C$8)</f>
        <v>77.370437757630214</v>
      </c>
      <c r="H132" s="86">
        <f>A132-$C$6/2</f>
        <v>85500</v>
      </c>
      <c r="I132" s="86">
        <f>A132+$C$6/2</f>
        <v>96500</v>
      </c>
      <c r="S132" s="87"/>
      <c r="T132" s="87"/>
      <c r="U132" s="87"/>
      <c r="V132" s="87"/>
      <c r="W132" s="87"/>
      <c r="X132" s="87"/>
    </row>
    <row r="133" spans="1:24" x14ac:dyDescent="0.25">
      <c r="A133" s="74">
        <f t="shared" si="1"/>
        <v>92000</v>
      </c>
      <c r="B133" s="74"/>
      <c r="C133" s="88"/>
      <c r="D133" s="82"/>
      <c r="E133" s="83">
        <f>IF(A133&lt;=$C$21,$C$17*EXP(-A133/$C$19),$C$18*EXP(-(A133-$C$21)/$C$20))</f>
        <v>748.54616039463008</v>
      </c>
      <c r="F133" s="84">
        <f>IF(A133&lt;=$C$21,$C$12*(1-$C$25*(EXP(A133/$C$19)-1)),$C$29*(1-$C$27*(EXP((A133-$C$21)/$C$20)-1)))</f>
        <v>-134.97410529363856</v>
      </c>
      <c r="G133" s="85">
        <f>IF(A133&lt;=$C$21,($C$5-$C$8)*(F133/$C$12)^(1/$C$11)+$C$8, ($C$28-$C$8)*(F133/$C$29)^(1/$C$11)+$C$8)</f>
        <v>86.35923136663169</v>
      </c>
      <c r="H133" s="86">
        <f>A133-$C$6/2</f>
        <v>86500</v>
      </c>
      <c r="I133" s="86">
        <f>A133+$C$6/2</f>
        <v>97500</v>
      </c>
      <c r="S133" s="87"/>
      <c r="T133" s="87"/>
      <c r="U133" s="87"/>
      <c r="V133" s="87"/>
      <c r="W133" s="87"/>
      <c r="X133" s="87"/>
    </row>
    <row r="134" spans="1:24" x14ac:dyDescent="0.25">
      <c r="A134" s="74">
        <f t="shared" si="1"/>
        <v>93000</v>
      </c>
      <c r="B134" s="74"/>
      <c r="C134" s="88"/>
      <c r="D134" s="82"/>
      <c r="E134" s="83">
        <f>IF(A134&lt;=$C$21,$C$17*EXP(-A134/$C$19),$C$18*EXP(-(A134-$C$21)/$C$20))</f>
        <v>742.24015536817956</v>
      </c>
      <c r="F134" s="84">
        <f>IF(A134&lt;=$C$21,$C$12*(1-$C$25*(EXP(A134/$C$19)-1)),$C$29*(1-$C$27*(EXP((A134-$C$21)/$C$20)-1)))</f>
        <v>-138.66347750595614</v>
      </c>
      <c r="G134" s="85">
        <f>IF(A134&lt;=$C$21,($C$5-$C$8)*(F134/$C$12)^(1/$C$11)+$C$8, ($C$28-$C$8)*(F134/$C$29)^(1/$C$11)+$C$8)</f>
        <v>96.195618025130173</v>
      </c>
      <c r="H134" s="86">
        <f>A134-$C$6/2</f>
        <v>87500</v>
      </c>
      <c r="I134" s="86">
        <f>A134+$C$6/2</f>
        <v>98500</v>
      </c>
      <c r="S134" s="87"/>
      <c r="T134" s="87"/>
      <c r="U134" s="87"/>
      <c r="V134" s="87"/>
      <c r="W134" s="87"/>
      <c r="X134" s="87"/>
    </row>
    <row r="135" spans="1:24" x14ac:dyDescent="0.25">
      <c r="A135" s="74">
        <f t="shared" si="1"/>
        <v>94000</v>
      </c>
      <c r="B135" s="74"/>
      <c r="C135" s="88"/>
      <c r="D135" s="82"/>
      <c r="E135" s="83">
        <f>IF(A135&lt;=$C$21,$C$17*EXP(-A135/$C$19),$C$18*EXP(-(A135-$C$21)/$C$20))</f>
        <v>735.98727425244795</v>
      </c>
      <c r="F135" s="84">
        <f>IF(A135&lt;=$C$21,$C$12*(1-$C$25*(EXP(A135/$C$19)-1)),$C$29*(1-$C$27*(EXP((A135-$C$21)/$C$20)-1)))</f>
        <v>-142.3841942899019</v>
      </c>
      <c r="G135" s="85">
        <f>IF(A135&lt;=$C$21,($C$5-$C$8)*(F135/$C$12)^(1/$C$11)+$C$8, ($C$28-$C$8)*(F135/$C$29)^(1/$C$11)+$C$8)</f>
        <v>106.94341965304288</v>
      </c>
      <c r="H135" s="86">
        <f>A135-$C$6/2</f>
        <v>88500</v>
      </c>
      <c r="I135" s="86">
        <f>A135+$C$6/2</f>
        <v>99500</v>
      </c>
      <c r="S135" s="87"/>
      <c r="T135" s="87"/>
      <c r="U135" s="87"/>
      <c r="V135" s="87"/>
      <c r="W135" s="87"/>
      <c r="X135" s="87"/>
    </row>
    <row r="136" spans="1:24" x14ac:dyDescent="0.25">
      <c r="A136" s="74">
        <f t="shared" si="1"/>
        <v>95000</v>
      </c>
      <c r="B136" s="74"/>
      <c r="C136" s="88"/>
      <c r="D136" s="82"/>
      <c r="E136" s="83">
        <f>IF(A136&lt;=$C$21,$C$17*EXP(-A136/$C$19),$C$18*EXP(-(A136-$C$21)/$C$20))</f>
        <v>729.78706951371464</v>
      </c>
      <c r="F136" s="84">
        <f>IF(A136&lt;=$C$21,$C$12*(1-$C$25*(EXP(A136/$C$19)-1)),$C$29*(1-$C$27*(EXP((A136-$C$21)/$C$20)-1)))</f>
        <v>-146.13652194611311</v>
      </c>
      <c r="G136" s="85">
        <f>IF(A136&lt;=$C$21,($C$5-$C$8)*(F136/$C$12)^(1/$C$11)+$C$8, ($C$28-$C$8)*(F136/$C$29)^(1/$C$11)+$C$8)</f>
        <v>118.67029079479316</v>
      </c>
      <c r="H136" s="86">
        <f>A136-$C$6/2</f>
        <v>89500</v>
      </c>
      <c r="I136" s="86">
        <f>A136+$C$6/2</f>
        <v>100500</v>
      </c>
      <c r="S136" s="87"/>
      <c r="T136" s="87"/>
      <c r="U136" s="87"/>
      <c r="V136" s="87"/>
      <c r="W136" s="87"/>
      <c r="X136" s="87"/>
    </row>
    <row r="137" spans="1:24" x14ac:dyDescent="0.25">
      <c r="A137" s="74">
        <f t="shared" si="1"/>
        <v>96000</v>
      </c>
      <c r="B137" s="74"/>
      <c r="C137" s="88"/>
      <c r="D137" s="82"/>
      <c r="E137" s="83">
        <f>IF(A137&lt;=$C$21,$C$17*EXP(-A137/$C$19),$C$18*EXP(-(A137-$C$21)/$C$20))</f>
        <v>723.63909738843404</v>
      </c>
      <c r="F137" s="84">
        <f>IF(A137&lt;=$C$21,$C$12*(1-$C$25*(EXP(A137/$C$19)-1)),$C$29*(1-$C$27*(EXP((A137-$C$21)/$C$20)-1)))</f>
        <v>-149.92072903769287</v>
      </c>
      <c r="G137" s="85">
        <f>IF(A137&lt;=$C$21,($C$5-$C$8)*(F137/$C$12)^(1/$C$11)+$C$8, ($C$28-$C$8)*(F137/$C$29)^(1/$C$11)+$C$8)</f>
        <v>131.4479086184987</v>
      </c>
      <c r="H137" s="86">
        <f>A137-$C$6/2</f>
        <v>90500</v>
      </c>
      <c r="I137" s="86">
        <f>A137+$C$6/2</f>
        <v>101500</v>
      </c>
      <c r="S137" s="87"/>
      <c r="T137" s="87"/>
      <c r="U137" s="87"/>
      <c r="V137" s="87"/>
      <c r="W137" s="87"/>
      <c r="X137" s="87"/>
    </row>
    <row r="138" spans="1:24" x14ac:dyDescent="0.25">
      <c r="A138" s="74">
        <f t="shared" si="1"/>
        <v>97000</v>
      </c>
      <c r="B138" s="74"/>
      <c r="C138" s="88"/>
      <c r="D138" s="82"/>
      <c r="E138" s="83">
        <f>IF(A138&lt;=$C$21,$C$17*EXP(-A138/$C$19),$C$18*EXP(-(A138-$C$21)/$C$20))</f>
        <v>717.54291785147427</v>
      </c>
      <c r="F138" s="84">
        <f>IF(A138&lt;=$C$21,$C$12*(1-$C$25*(EXP(A138/$C$19)-1)),$C$29*(1-$C$27*(EXP((A138-$C$21)/$C$20)-1)))</f>
        <v>-153.7370864094319</v>
      </c>
      <c r="G138" s="85">
        <f>IF(A138&lt;=$C$21,($C$5-$C$8)*(F138/$C$12)^(1/$C$11)+$C$8, ($C$28-$C$8)*(F138/$C$29)^(1/$C$11)+$C$8)</f>
        <v>145.35217124953419</v>
      </c>
      <c r="H138" s="86">
        <f>A138-$C$6/2</f>
        <v>91500</v>
      </c>
      <c r="I138" s="86">
        <f>A138+$C$6/2</f>
        <v>102500</v>
      </c>
      <c r="S138" s="87"/>
      <c r="T138" s="87"/>
      <c r="U138" s="87"/>
      <c r="V138" s="87"/>
      <c r="W138" s="87"/>
      <c r="X138" s="87"/>
    </row>
    <row r="139" spans="1:24" x14ac:dyDescent="0.25">
      <c r="A139" s="74">
        <f t="shared" si="1"/>
        <v>98000</v>
      </c>
      <c r="B139" s="74"/>
      <c r="C139" s="88"/>
      <c r="D139" s="82"/>
      <c r="E139" s="83">
        <f>IF(A139&lt;=$C$21,$C$17*EXP(-A139/$C$19),$C$18*EXP(-(A139-$C$21)/$C$20))</f>
        <v>711.49809458462346</v>
      </c>
      <c r="F139" s="84">
        <f>IF(A139&lt;=$C$21,$C$12*(1-$C$25*(EXP(A139/$C$19)-1)),$C$29*(1-$C$27*(EXP((A139-$C$21)/$C$20)-1)))</f>
        <v>-157.58586720719398</v>
      </c>
      <c r="G139" s="85">
        <f>IF(A139&lt;=$C$21,($C$5-$C$8)*(F139/$C$12)^(1/$C$11)+$C$8, ($C$28-$C$8)*(F139/$C$29)^(1/$C$11)+$C$8)</f>
        <v>160.46340477685587</v>
      </c>
      <c r="H139" s="86">
        <f>A139-$C$6/2</f>
        <v>92500</v>
      </c>
      <c r="I139" s="86">
        <f>A139+$C$6/2</f>
        <v>103500</v>
      </c>
      <c r="S139" s="87"/>
      <c r="T139" s="87"/>
      <c r="U139" s="87"/>
      <c r="V139" s="87"/>
      <c r="W139" s="87"/>
      <c r="X139" s="87"/>
    </row>
    <row r="140" spans="1:24" x14ac:dyDescent="0.25">
      <c r="A140" s="74">
        <f t="shared" si="1"/>
        <v>99000</v>
      </c>
      <c r="B140" s="74"/>
      <c r="C140" s="88"/>
      <c r="D140" s="82"/>
      <c r="E140" s="83">
        <f>IF(A140&lt;=$C$21,$C$17*EXP(-A140/$C$19),$C$18*EXP(-(A140-$C$21)/$C$20))</f>
        <v>705.50419494536129</v>
      </c>
      <c r="F140" s="84">
        <f>IF(A140&lt;=$C$21,$C$12*(1-$C$25*(EXP(A140/$C$19)-1)),$C$29*(1-$C$27*(EXP((A140-$C$21)/$C$20)-1)))</f>
        <v>-161.46734689746523</v>
      </c>
      <c r="G140" s="85">
        <f>IF(A140&lt;=$C$21,($C$5-$C$8)*(F140/$C$12)^(1/$C$11)+$C$8, ($C$28-$C$8)*(F140/$C$29)^(1/$C$11)+$C$8)</f>
        <v>176.86657928352892</v>
      </c>
      <c r="H140" s="86">
        <f>A140-$C$6/2</f>
        <v>93500</v>
      </c>
      <c r="I140" s="86">
        <f>A140+$C$6/2</f>
        <v>104500</v>
      </c>
      <c r="S140" s="87"/>
      <c r="T140" s="87"/>
      <c r="U140" s="87"/>
      <c r="V140" s="87"/>
      <c r="W140" s="87"/>
      <c r="X140" s="87"/>
    </row>
    <row r="141" spans="1:24" x14ac:dyDescent="0.25">
      <c r="A141" s="74">
        <f t="shared" si="1"/>
        <v>100000</v>
      </c>
      <c r="B141" s="74"/>
      <c r="C141" s="88"/>
      <c r="D141" s="82"/>
      <c r="E141" s="83">
        <f>IF(A141&lt;=$C$21,$C$17*EXP(-A141/$C$19),$C$18*EXP(-(A141-$C$21)/$C$20))</f>
        <v>699.56078993589358</v>
      </c>
      <c r="F141" s="84">
        <f>IF(A141&lt;=$C$21,$C$12*(1-$C$25*(EXP(A141/$C$19)-1)),$C$29*(1-$C$27*(EXP((A141-$C$21)/$C$20)-1)))</f>
        <v>-165.3818032870702</v>
      </c>
      <c r="G141" s="85">
        <f>IF(A141&lt;=$C$21,($C$5-$C$8)*(F141/$C$12)^(1/$C$11)+$C$8, ($C$28-$C$8)*(F141/$C$29)^(1/$C$11)+$C$8)</f>
        <v>194.65153426647032</v>
      </c>
      <c r="H141" s="86">
        <f>A141-$C$6/2</f>
        <v>94500</v>
      </c>
      <c r="I141" s="86">
        <f>A141+$C$6/2</f>
        <v>105500</v>
      </c>
      <c r="S141" s="87"/>
      <c r="T141" s="87"/>
      <c r="U141" s="87"/>
      <c r="V141" s="87"/>
      <c r="W141" s="87"/>
      <c r="X141" s="87"/>
    </row>
    <row r="142" spans="1:24" x14ac:dyDescent="0.25">
      <c r="A142" s="74">
        <f t="shared" si="1"/>
        <v>101000</v>
      </c>
      <c r="B142" s="74"/>
      <c r="C142" s="88"/>
      <c r="D142" s="82"/>
      <c r="E142" s="83">
        <f>IF(A142&lt;=$C$21,$C$17*EXP(-A142/$C$19),$C$18*EXP(-(A142-$C$21)/$C$20))</f>
        <v>693.66745417244817</v>
      </c>
      <c r="F142" s="84">
        <f>IF(A142&lt;=$C$21,$C$12*(1-$C$25*(EXP(A142/$C$19)-1)),$C$29*(1-$C$27*(EXP((A142-$C$21)/$C$20)-1)))</f>
        <v>-169.32951654305472</v>
      </c>
      <c r="G142" s="85">
        <f>IF(A142&lt;=$C$21,($C$5-$C$8)*(F142/$C$12)^(1/$C$11)+$C$8, ($C$28-$C$8)*(F142/$C$29)^(1/$C$11)+$C$8)</f>
        <v>213.91321382445832</v>
      </c>
      <c r="H142" s="86">
        <f>A142-$C$6/2</f>
        <v>95500</v>
      </c>
      <c r="I142" s="86">
        <f>A142+$C$6/2</f>
        <v>106500</v>
      </c>
      <c r="S142" s="87"/>
      <c r="T142" s="87"/>
      <c r="U142" s="87"/>
      <c r="V142" s="87"/>
      <c r="W142" s="87"/>
      <c r="X142" s="87"/>
    </row>
    <row r="143" spans="1:24" x14ac:dyDescent="0.25">
      <c r="A143" s="74">
        <f t="shared" si="1"/>
        <v>102000</v>
      </c>
      <c r="B143" s="74"/>
      <c r="D143" s="82"/>
      <c r="E143" s="83">
        <f>IF(A143&lt;=$C$21,$C$17*EXP(-A143/$C$19),$C$18*EXP(-(A143-$C$21)/$C$20))</f>
        <v>687.82376585482939</v>
      </c>
      <c r="F143" s="84">
        <f>IF(A143&lt;=$C$21,$C$12*(1-$C$25*(EXP(A143/$C$19)-1)),$C$29*(1-$C$27*(EXP((A143-$C$21)/$C$20)-1)))</f>
        <v>-173.31076921273868</v>
      </c>
      <c r="G143" s="85">
        <f>IF(A143&lt;=$C$21,($C$5-$C$8)*(F143/$C$12)^(1/$C$11)+$C$8, ($C$28-$C$8)*(F143/$C$29)^(1/$C$11)+$C$8)</f>
        <v>234.75191200806361</v>
      </c>
      <c r="H143" s="86">
        <f>A143-$C$6/2</f>
        <v>96500</v>
      </c>
      <c r="I143" s="86">
        <f>A143+$C$6/2</f>
        <v>107500</v>
      </c>
    </row>
    <row r="144" spans="1:24" x14ac:dyDescent="0.25">
      <c r="A144" s="74">
        <f t="shared" si="1"/>
        <v>103000</v>
      </c>
      <c r="B144" s="74"/>
      <c r="D144" s="82"/>
      <c r="E144" s="83">
        <f>IF(A144&lt;=$C$21,$C$17*EXP(-A144/$C$19),$C$18*EXP(-(A144-$C$21)/$C$20))</f>
        <v>682.02930673622814</v>
      </c>
      <c r="F144" s="84">
        <f>IF(A144&lt;=$C$21,$C$12*(1-$C$25*(EXP(A144/$C$19)-1)),$C$29*(1-$C$27*(EXP((A144-$C$21)/$C$20)-1)))</f>
        <v>-177.32584624393834</v>
      </c>
      <c r="G144" s="85">
        <f>IF(A144&lt;=$C$21,($C$5-$C$8)*(F144/$C$12)^(1/$C$11)+$C$8, ($C$28-$C$8)*(F144/$C$29)^(1/$C$11)+$C$8)</f>
        <v>257.27352874026087</v>
      </c>
      <c r="H144" s="86">
        <f>A144-$C$6/2</f>
        <v>97500</v>
      </c>
      <c r="I144" s="86">
        <f>A144+$C$6/2</f>
        <v>108500</v>
      </c>
    </row>
    <row r="145" spans="1:9" x14ac:dyDescent="0.25">
      <c r="A145" s="74">
        <f t="shared" si="1"/>
        <v>104000</v>
      </c>
      <c r="B145" s="74"/>
      <c r="D145" s="82"/>
      <c r="E145" s="83">
        <f>IF(A145&lt;=$C$21,$C$17*EXP(-A145/$C$19),$C$18*EXP(-(A145-$C$21)/$C$20))</f>
        <v>676.2836620932876</v>
      </c>
      <c r="F145" s="84">
        <f>IF(A145&lt;=$C$21,$C$12*(1-$C$25*(EXP(A145/$C$19)-1)),$C$29*(1-$C$27*(EXP((A145-$C$21)/$C$20)-1)))</f>
        <v>-181.37503500536053</v>
      </c>
      <c r="G145" s="85">
        <f>IF(A145&lt;=$C$21,($C$5-$C$8)*(F145/$C$12)^(1/$C$11)+$C$8, ($C$28-$C$8)*(F145/$C$29)^(1/$C$11)+$C$8)</f>
        <v>281.58983673218427</v>
      </c>
      <c r="H145" s="86">
        <f>A145-$C$6/2</f>
        <v>98500</v>
      </c>
      <c r="I145" s="86">
        <f>A145+$C$6/2</f>
        <v>109500</v>
      </c>
    </row>
    <row r="146" spans="1:9" x14ac:dyDescent="0.25">
      <c r="A146" s="74">
        <f t="shared" si="1"/>
        <v>105000</v>
      </c>
      <c r="B146" s="74"/>
      <c r="D146" s="82"/>
      <c r="E146" s="83">
        <f>IF(A146&lt;=$C$21,$C$17*EXP(-A146/$C$19),$C$18*EXP(-(A146-$C$21)/$C$20))</f>
        <v>670.58642069642008</v>
      </c>
      <c r="F146" s="84">
        <f>IF(A146&lt;=$C$21,$C$12*(1-$C$25*(EXP(A146/$C$19)-1)),$C$29*(1-$C$27*(EXP((A146-$C$21)/$C$20)-1)))</f>
        <v>-185.45862530717093</v>
      </c>
      <c r="G146" s="85">
        <f>IF(A146&lt;=$C$21,($C$5-$C$8)*(F146/$C$12)^(1/$C$11)+$C$8, ($C$28-$C$8)*(F146/$C$29)^(1/$C$11)+$C$8)</f>
        <v>307.81875983476033</v>
      </c>
      <c r="H146" s="86">
        <f>A146-$C$6/2</f>
        <v>99500</v>
      </c>
      <c r="I146" s="86">
        <f>A146+$C$6/2</f>
        <v>110500</v>
      </c>
    </row>
    <row r="147" spans="1:9" x14ac:dyDescent="0.25">
      <c r="A147" s="74">
        <f t="shared" si="1"/>
        <v>106000</v>
      </c>
      <c r="B147" s="74"/>
      <c r="D147" s="82"/>
      <c r="E147" s="83">
        <f>IF(A147&lt;=$C$21,$C$17*EXP(-A147/$C$19),$C$18*EXP(-(A147-$C$21)/$C$20))</f>
        <v>664.93717478037433</v>
      </c>
      <c r="F147" s="84">
        <f>IF(A147&lt;=$C$21,$C$12*(1-$C$25*(EXP(A147/$C$19)-1)),$C$29*(1-$C$27*(EXP((A147-$C$21)/$C$20)-1)))</f>
        <v>-189.57690942173573</v>
      </c>
      <c r="G147" s="85">
        <f>IF(A147&lt;=$C$21,($C$5-$C$8)*(F147/$C$12)^(1/$C$11)+$C$8, ($C$28-$C$8)*(F147/$C$29)^(1/$C$11)+$C$8)</f>
        <v>336.08466328381354</v>
      </c>
      <c r="H147" s="86">
        <f>A147-$C$6/2</f>
        <v>100500</v>
      </c>
      <c r="I147" s="86">
        <f>A147+$C$6/2</f>
        <v>111500</v>
      </c>
    </row>
    <row r="148" spans="1:9" x14ac:dyDescent="0.25">
      <c r="A148" s="74">
        <f t="shared" si="1"/>
        <v>107000</v>
      </c>
      <c r="B148" s="74"/>
      <c r="D148" s="82"/>
      <c r="E148" s="83">
        <f>IF(A148&lt;=$C$21,$C$17*EXP(-A148/$C$19),$C$18*EXP(-(A148-$C$21)/$C$20))</f>
        <v>659.33552001505143</v>
      </c>
      <c r="F148" s="84">
        <f>IF(A148&lt;=$C$21,$C$12*(1-$C$25*(EXP(A148/$C$19)-1)),$C$29*(1-$C$27*(EXP((A148-$C$21)/$C$20)-1)))</f>
        <v>-193.73018210454089</v>
      </c>
      <c r="G148" s="85">
        <f>IF(A148&lt;=$C$21,($C$5-$C$8)*(F148/$C$12)^(1/$C$11)+$C$8, ($C$28-$C$8)*(F148/$C$29)^(1/$C$11)+$C$8)</f>
        <v>366.51865631376842</v>
      </c>
      <c r="H148" s="86">
        <f>A148-$C$6/2</f>
        <v>101500</v>
      </c>
      <c r="I148" s="86">
        <f>A148+$C$6/2</f>
        <v>112500</v>
      </c>
    </row>
    <row r="149" spans="1:9" x14ac:dyDescent="0.25">
      <c r="A149" s="74">
        <f t="shared" si="1"/>
        <v>108000</v>
      </c>
      <c r="B149" s="74"/>
      <c r="D149" s="82"/>
      <c r="E149" s="83">
        <f>IF(A149&lt;=$C$21,$C$17*EXP(-A149/$C$19),$C$18*EXP(-(A149-$C$21)/$C$20))</f>
        <v>653.78105547656492</v>
      </c>
      <c r="F149" s="84">
        <f>IF(A149&lt;=$C$21,$C$12*(1-$C$25*(EXP(A149/$C$19)-1)),$C$29*(1-$C$27*(EXP((A149-$C$21)/$C$20)-1)))</f>
        <v>-197.91874061528796</v>
      </c>
      <c r="G149" s="85">
        <f>IF(A149&lt;=$C$21,($C$5-$C$8)*(F149/$C$12)^(1/$C$11)+$C$8, ($C$28-$C$8)*(F149/$C$29)^(1/$C$11)+$C$8)</f>
        <v>399.25890763319745</v>
      </c>
      <c r="H149" s="86">
        <f>A149-$C$6/2</f>
        <v>102500</v>
      </c>
      <c r="I149" s="86">
        <f>A149+$C$6/2</f>
        <v>113500</v>
      </c>
    </row>
    <row r="150" spans="1:9" x14ac:dyDescent="0.25">
      <c r="A150" s="74">
        <f t="shared" si="1"/>
        <v>109000</v>
      </c>
      <c r="B150" s="74"/>
      <c r="D150" s="82"/>
      <c r="E150" s="83">
        <f>IF(A150&lt;=$C$21,$C$17*EXP(-A150/$C$19),$C$18*EXP(-(A150-$C$21)/$C$20))</f>
        <v>648.27338361854652</v>
      </c>
      <c r="F150" s="84">
        <f>IF(A150&lt;=$C$21,$C$12*(1-$C$25*(EXP(A150/$C$19)-1)),$C$29*(1-$C$27*(EXP((A150-$C$21)/$C$20)-1)))</f>
        <v>-202.14288473917034</v>
      </c>
      <c r="G150" s="85">
        <f>IF(A150&lt;=$C$21,($C$5-$C$8)*(F150/$C$12)^(1/$C$11)+$C$8, ($C$28-$C$8)*(F150/$C$29)^(1/$C$11)+$C$8)</f>
        <v>434.45097427431563</v>
      </c>
      <c r="H150" s="86">
        <f>A150-$C$6/2</f>
        <v>103500</v>
      </c>
      <c r="I150" s="86">
        <f>A150+$C$6/2</f>
        <v>114500</v>
      </c>
    </row>
    <row r="151" spans="1:9" x14ac:dyDescent="0.25">
      <c r="A151" s="74">
        <f t="shared" si="1"/>
        <v>110000</v>
      </c>
      <c r="B151" s="74"/>
      <c r="D151" s="82"/>
      <c r="E151" s="83">
        <f>IF(A151&lt;=$C$21,$C$17*EXP(-A151/$C$19),$C$18*EXP(-(A151-$C$21)/$C$20))</f>
        <v>642.81211024369225</v>
      </c>
      <c r="F151" s="84">
        <f>IF(A151&lt;=$C$21,$C$12*(1-$C$25*(EXP(A151/$C$19)-1)),$C$29*(1-$C$27*(EXP((A151-$C$21)/$C$20)-1)))</f>
        <v>-206.402916808329</v>
      </c>
      <c r="G151" s="85">
        <f>IF(A151&lt;=$C$21,($C$5-$C$8)*(F151/$C$12)^(1/$C$11)+$C$8, ($C$28-$C$8)*(F151/$C$29)^(1/$C$11)+$C$8)</f>
        <v>472.24814434801596</v>
      </c>
      <c r="H151" s="86">
        <f>A151-$C$6/2</f>
        <v>104500</v>
      </c>
      <c r="I151" s="86">
        <f>A151+$C$6/2</f>
        <v>115500</v>
      </c>
    </row>
    <row r="152" spans="1:9" x14ac:dyDescent="0.25">
      <c r="A152" s="74">
        <f t="shared" si="1"/>
        <v>111000</v>
      </c>
      <c r="B152" s="74"/>
      <c r="D152" s="82"/>
      <c r="E152" s="83">
        <f>IF(A152&lt;=$C$21,$C$17*EXP(-A152/$C$19),$C$18*EXP(-(A152-$C$21)/$C$20))</f>
        <v>637.39684447554919</v>
      </c>
      <c r="F152" s="84">
        <f>IF(A152&lt;=$C$21,$C$12*(1-$C$25*(EXP(A152/$C$19)-1)),$C$29*(1-$C$27*(EXP((A152-$C$21)/$C$20)-1)))</f>
        <v>-210.69914172349112</v>
      </c>
      <c r="G152" s="85">
        <f>IF(A152&lt;=$C$21,($C$5-$C$8)*(F152/$C$12)^(1/$C$11)+$C$8, ($C$28-$C$8)*(F152/$C$29)^(1/$C$11)+$C$8)</f>
        <v>512.81179425631342</v>
      </c>
      <c r="H152" s="86">
        <f>A152-$C$6/2</f>
        <v>105500</v>
      </c>
      <c r="I152" s="86">
        <f>A152+$C$6/2</f>
        <v>116500</v>
      </c>
    </row>
    <row r="153" spans="1:9" x14ac:dyDescent="0.25">
      <c r="A153" s="74">
        <f t="shared" si="1"/>
        <v>112000</v>
      </c>
      <c r="B153" s="74"/>
      <c r="D153" s="82"/>
      <c r="E153" s="83">
        <f>IF(A153&lt;=$C$21,$C$17*EXP(-A153/$C$19),$C$18*EXP(-(A153-$C$21)/$C$20))</f>
        <v>632.02719873053945</v>
      </c>
      <c r="F153" s="84">
        <f>IF(A153&lt;=$C$21,$C$12*(1-$C$25*(EXP(A153/$C$19)-1)),$C$29*(1-$C$27*(EXP((A153-$C$21)/$C$20)-1)))</f>
        <v>-215.03186697579338</v>
      </c>
      <c r="G153" s="85">
        <f>IF(A153&lt;=$C$21,($C$5-$C$8)*(F153/$C$12)^(1/$C$11)+$C$8, ($C$28-$C$8)*(F153/$C$29)^(1/$C$11)+$C$8)</f>
        <v>556.31176093505428</v>
      </c>
      <c r="H153" s="86">
        <f>A153-$C$6/2</f>
        <v>106500</v>
      </c>
      <c r="I153" s="86">
        <f>A153+$C$6/2</f>
        <v>117500</v>
      </c>
    </row>
    <row r="154" spans="1:9" x14ac:dyDescent="0.25">
      <c r="A154" s="74">
        <f t="shared" si="1"/>
        <v>113000</v>
      </c>
      <c r="B154" s="74"/>
      <c r="D154" s="82"/>
      <c r="E154" s="83">
        <f>IF(A154&lt;=$C$21,$C$17*EXP(-A154/$C$19),$C$18*EXP(-(A154-$C$21)/$C$20))</f>
        <v>626.70278869021956</v>
      </c>
      <c r="F154" s="84">
        <f>IF(A154&lt;=$C$21,$C$12*(1-$C$25*(EXP(A154/$C$19)-1)),$C$29*(1-$C$27*(EXP((A154-$C$21)/$C$20)-1)))</f>
        <v>-219.40140266878865</v>
      </c>
      <c r="G154" s="85">
        <f>IF(A154&lt;=$C$21,($C$5-$C$8)*(F154/$C$12)^(1/$C$11)+$C$8, ($C$28-$C$8)*(F154/$C$29)^(1/$C$11)+$C$8)</f>
        <v>602.9267297214833</v>
      </c>
      <c r="H154" s="86">
        <f>A154-$C$6/2</f>
        <v>107500</v>
      </c>
      <c r="I154" s="86">
        <f>A154+$C$6/2</f>
        <v>118500</v>
      </c>
    </row>
    <row r="155" spans="1:9" x14ac:dyDescent="0.25">
      <c r="A155" s="74">
        <f t="shared" si="1"/>
        <v>114000</v>
      </c>
      <c r="B155" s="74"/>
      <c r="D155" s="82"/>
      <c r="E155" s="83">
        <f>IF(A155&lt;=$C$21,$C$17*EXP(-A155/$C$19),$C$18*EXP(-(A155-$C$21)/$C$20))</f>
        <v>621.42323327377392</v>
      </c>
      <c r="F155" s="84">
        <f>IF(A155&lt;=$C$21,$C$12*(1-$C$25*(EXP(A155/$C$19)-1)),$C$29*(1-$C$27*(EXP((A155-$C$21)/$C$20)-1)))</f>
        <v>-223.80806154064189</v>
      </c>
      <c r="G155" s="85">
        <f>IF(A155&lt;=$C$21,($C$5-$C$8)*(F155/$C$12)^(1/$C$11)+$C$8, ($C$28-$C$8)*(F155/$C$29)^(1/$C$11)+$C$8)</f>
        <v>652.84463846390065</v>
      </c>
      <c r="H155" s="86">
        <f>A155-$C$6/2</f>
        <v>108500</v>
      </c>
      <c r="I155" s="86">
        <f>A155+$C$6/2</f>
        <v>119500</v>
      </c>
    </row>
    <row r="156" spans="1:9" x14ac:dyDescent="0.25">
      <c r="A156" s="74">
        <f t="shared" si="1"/>
        <v>115000</v>
      </c>
      <c r="B156" s="74"/>
      <c r="D156" s="82"/>
      <c r="E156" s="83">
        <f>IF(A156&lt;=$C$21,$C$17*EXP(-A156/$C$19),$C$18*EXP(-(A156-$C$21)/$C$20))</f>
        <v>616.18815461074053</v>
      </c>
      <c r="F156" s="84">
        <f>IF(A156&lt;=$C$21,$C$12*(1-$C$25*(EXP(A156/$C$19)-1)),$C$29*(1-$C$27*(EXP((A156-$C$21)/$C$20)-1)))</f>
        <v>-228.25215898651305</v>
      </c>
      <c r="G156" s="85">
        <f>IF(A156&lt;=$C$21,($C$5-$C$8)*(F156/$C$12)^(1/$C$11)+$C$8, ($C$28-$C$8)*(F156/$C$29)^(1/$C$11)+$C$8)</f>
        <v>706.26309851398412</v>
      </c>
      <c r="H156" s="86">
        <f>A156-$C$6/2</f>
        <v>109500</v>
      </c>
      <c r="I156" s="86">
        <f>A156+$C$6/2</f>
        <v>120500</v>
      </c>
    </row>
    <row r="157" spans="1:9" x14ac:dyDescent="0.25">
      <c r="A157" s="74">
        <f t="shared" si="1"/>
        <v>116000</v>
      </c>
      <c r="B157" s="74"/>
      <c r="D157" s="82"/>
      <c r="E157" s="83">
        <f>IF(A157&lt;=$C$21,$C$17*EXP(-A157/$C$19),$C$18*EXP(-(A157-$C$21)/$C$20))</f>
        <v>610.99717801396525</v>
      </c>
      <c r="F157" s="84">
        <f>IF(A157&lt;=$C$21,$C$12*(1-$C$25*(EXP(A157/$C$19)-1)),$C$29*(1-$C$27*(EXP((A157-$C$21)/$C$20)-1)))</f>
        <v>-232.73401308113051</v>
      </c>
      <c r="G157" s="85">
        <f>IF(A157&lt;=$C$21,($C$5-$C$8)*(F157/$C$12)^(1/$C$11)+$C$8, ($C$28-$C$8)*(F157/$C$29)^(1/$C$11)+$C$8)</f>
        <v>763.3898332666563</v>
      </c>
      <c r="H157" s="86">
        <f>A157-$C$6/2</f>
        <v>110500</v>
      </c>
      <c r="I157" s="86">
        <f>A157+$C$6/2</f>
        <v>121500</v>
      </c>
    </row>
    <row r="158" spans="1:9" x14ac:dyDescent="0.25">
      <c r="A158" s="74">
        <f t="shared" si="1"/>
        <v>117000</v>
      </c>
      <c r="B158" s="74"/>
      <c r="D158" s="82"/>
      <c r="E158" s="83">
        <f>IF(A158&lt;=$C$21,$C$17*EXP(-A158/$C$19),$C$18*EXP(-(A158-$C$21)/$C$20))</f>
        <v>605.84993195278469</v>
      </c>
      <c r="F158" s="84">
        <f>IF(A158&lt;=$C$21,$C$12*(1-$C$25*(EXP(A158/$C$19)-1)),$C$29*(1-$C$27*(EXP((A158-$C$21)/$C$20)-1)))</f>
        <v>-237.25394460155698</v>
      </c>
      <c r="G158" s="85">
        <f>IF(A158&lt;=$C$21,($C$5-$C$8)*(F158/$C$12)^(1/$C$11)+$C$8, ($C$28-$C$8)*(F158/$C$29)^(1/$C$11)+$C$8)</f>
        <v>824.44313493755476</v>
      </c>
      <c r="H158" s="86">
        <f>A158-$C$6/2</f>
        <v>111500</v>
      </c>
      <c r="I158" s="86">
        <f>A158+$C$6/2</f>
        <v>122500</v>
      </c>
    </row>
    <row r="159" spans="1:9" x14ac:dyDescent="0.25">
      <c r="A159" s="74">
        <f t="shared" si="1"/>
        <v>118000</v>
      </c>
      <c r="B159" s="74"/>
      <c r="D159" s="82"/>
      <c r="E159" s="83">
        <f>IF(A159&lt;=$C$21,$C$17*EXP(-A159/$C$19),$C$18*EXP(-(A159-$C$21)/$C$20))</f>
        <v>600.74604802643512</v>
      </c>
      <c r="F159" s="84">
        <f>IF(A159&lt;=$C$21,$C$12*(1-$C$25*(EXP(A159/$C$19)-1)),$C$29*(1-$C$27*(EXP((A159-$C$21)/$C$20)-1)))</f>
        <v>-241.8122770501478</v>
      </c>
      <c r="G159" s="85">
        <f>IF(A159&lt;=$C$21,($C$5-$C$8)*(F159/$C$12)^(1/$C$11)+$C$8, ($C$28-$C$8)*(F159/$C$29)^(1/$C$11)+$C$8)</f>
        <v>889.65234029421038</v>
      </c>
      <c r="H159" s="86">
        <f>A159-$C$6/2</f>
        <v>112500</v>
      </c>
      <c r="I159" s="86">
        <f>A159+$C$6/2</f>
        <v>123500</v>
      </c>
    </row>
    <row r="160" spans="1:9" x14ac:dyDescent="0.25">
      <c r="A160" s="74">
        <f t="shared" si="1"/>
        <v>119000</v>
      </c>
      <c r="B160" s="74"/>
      <c r="D160" s="82"/>
      <c r="E160" s="83">
        <f>IF(A160&lt;=$C$21,$C$17*EXP(-A160/$C$19),$C$18*EXP(-(A160-$C$21)/$C$20))</f>
        <v>595.6851609376846</v>
      </c>
      <c r="F160" s="84">
        <f>IF(A160&lt;=$C$21,$C$12*(1-$C$25*(EXP(A160/$C$19)-1)),$C$29*(1-$C$27*(EXP((A160-$C$21)/$C$20)-1)))</f>
        <v>-246.4093366777052</v>
      </c>
      <c r="G160" s="85">
        <f>IF(A160&lt;=$C$21,($C$5-$C$8)*(F160/$C$12)^(1/$C$11)+$C$8, ($C$28-$C$8)*(F160/$C$29)^(1/$C$11)+$C$8)</f>
        <v>959.25832608414566</v>
      </c>
      <c r="H160" s="86">
        <f>A160-$C$6/2</f>
        <v>113500</v>
      </c>
      <c r="I160" s="86">
        <f>A160+$C$6/2</f>
        <v>124500</v>
      </c>
    </row>
    <row r="161" spans="1:9" x14ac:dyDescent="0.25">
      <c r="A161" s="74">
        <f t="shared" si="1"/>
        <v>120000</v>
      </c>
      <c r="B161" s="74"/>
      <c r="D161" s="82"/>
      <c r="E161" s="83">
        <f>IF(A161&lt;=$C$21,$C$17*EXP(-A161/$C$19),$C$18*EXP(-(A161-$C$21)/$C$20))</f>
        <v>590.6669084666886</v>
      </c>
      <c r="F161" s="84">
        <f>IF(A161&lt;=$C$21,$C$12*(1-$C$25*(EXP(A161/$C$19)-1)),$C$29*(1-$C$27*(EXP((A161-$C$21)/$C$20)-1)))</f>
        <v>-251.0454525068283</v>
      </c>
      <c r="G161" s="85">
        <f>IF(A161&lt;=$C$21,($C$5-$C$8)*(F161/$C$12)^(1/$C$11)+$C$8, ($C$28-$C$8)*(F161/$C$29)^(1/$C$11)+$C$8)</f>
        <v>1033.5140249311066</v>
      </c>
      <c r="H161" s="86">
        <f>A161-$C$6/2</f>
        <v>114500</v>
      </c>
      <c r="I161" s="86">
        <f>A161+$C$6/2</f>
        <v>125500</v>
      </c>
    </row>
    <row r="162" spans="1:9" x14ac:dyDescent="0.25">
      <c r="A162" s="74">
        <f t="shared" si="1"/>
        <v>121000</v>
      </c>
      <c r="B162" s="74"/>
      <c r="D162" s="82"/>
      <c r="E162" s="83">
        <f>IF(A162&lt;=$C$21,$C$17*EXP(-A162/$C$19),$C$18*EXP(-(A162-$C$21)/$C$20))</f>
        <v>585.69093144506417</v>
      </c>
      <c r="F162" s="84">
        <f>IF(A162&lt;=$C$21,$C$12*(1-$C$25*(EXP(A162/$C$19)-1)),$C$29*(1-$C$27*(EXP((A162-$C$21)/$C$20)-1)))</f>
        <v>-255.72095635546259</v>
      </c>
      <c r="G162" s="85">
        <f>IF(A162&lt;=$C$21,($C$5-$C$8)*(F162/$C$12)^(1/$C$11)+$C$8, ($C$28-$C$8)*(F162/$C$29)^(1/$C$11)+$C$8)</f>
        <v>1112.684962499769</v>
      </c>
      <c r="H162" s="86">
        <f>A162-$C$6/2</f>
        <v>115500</v>
      </c>
      <c r="I162" s="86">
        <f>A162+$C$6/2</f>
        <v>126500</v>
      </c>
    </row>
    <row r="163" spans="1:9" x14ac:dyDescent="0.25">
      <c r="A163" s="74">
        <f t="shared" si="1"/>
        <v>122000</v>
      </c>
      <c r="B163" s="74"/>
      <c r="D163" s="82"/>
      <c r="E163" s="83">
        <f>IF(A163&lt;=$C$21,$C$17*EXP(-A163/$C$19),$C$18*EXP(-(A163-$C$21)/$C$20))</f>
        <v>580.75687373018411</v>
      </c>
      <c r="F163" s="84">
        <f>IF(A163&lt;=$C$21,$C$12*(1-$C$25*(EXP(A163/$C$19)-1)),$C$29*(1-$C$27*(EXP((A163-$C$21)/$C$20)-1)))</f>
        <v>-260.43618286064884</v>
      </c>
      <c r="G163" s="85">
        <f>IF(A163&lt;=$C$21,($C$5-$C$8)*(F163/$C$12)^(1/$C$11)+$C$8, ($C$28-$C$8)*(F163/$C$29)^(1/$C$11)+$C$8)</f>
        <v>1197.0498167593605</v>
      </c>
      <c r="H163" s="86">
        <f>A163-$C$6/2</f>
        <v>116500</v>
      </c>
      <c r="I163" s="86">
        <f>A163+$C$6/2</f>
        <v>127500</v>
      </c>
    </row>
    <row r="164" spans="1:9" x14ac:dyDescent="0.25">
      <c r="A164" s="74">
        <f t="shared" si="1"/>
        <v>123000</v>
      </c>
      <c r="B164" s="74"/>
      <c r="D164" s="82"/>
      <c r="E164" s="83">
        <f>IF(A164&lt;=$C$21,$C$17*EXP(-A164/$C$19),$C$18*EXP(-(A164-$C$21)/$C$20))</f>
        <v>575.86438217968646</v>
      </c>
      <c r="F164" s="84">
        <f>IF(A164&lt;=$C$21,$C$12*(1-$C$25*(EXP(A164/$C$19)-1)),$C$29*(1-$C$27*(EXP((A164-$C$21)/$C$20)-1)))</f>
        <v>-265.19146950247335</v>
      </c>
      <c r="G164" s="85">
        <f>IF(A164&lt;=$C$21,($C$5-$C$8)*(F164/$C$12)^(1/$C$11)+$C$8, ($C$28-$C$8)*(F164/$C$29)^(1/$C$11)+$C$8)</f>
        <v>1286.9010002079203</v>
      </c>
      <c r="H164" s="86">
        <f>A164-$C$6/2</f>
        <v>117500</v>
      </c>
      <c r="I164" s="86">
        <f>A164+$C$6/2</f>
        <v>128500</v>
      </c>
    </row>
    <row r="165" spans="1:9" x14ac:dyDescent="0.25">
      <c r="A165" s="74">
        <f t="shared" si="1"/>
        <v>124000</v>
      </c>
      <c r="B165" s="74"/>
      <c r="D165" s="82"/>
      <c r="E165" s="83">
        <f>IF(A165&lt;=$C$21,$C$17*EXP(-A165/$C$19),$C$18*EXP(-(A165-$C$21)/$C$20))</f>
        <v>571.0131066261996</v>
      </c>
      <c r="F165" s="84">
        <f>IF(A165&lt;=$C$21,$C$12*(1-$C$25*(EXP(A165/$C$19)-1)),$C$29*(1-$C$27*(EXP((A165-$C$21)/$C$20)-1)))</f>
        <v>-269.98715662822315</v>
      </c>
      <c r="G165" s="85">
        <f>IF(A165&lt;=$C$21,($C$5-$C$8)*(F165/$C$12)^(1/$C$11)+$C$8, ($C$28-$C$8)*(F165/$C$29)^(1/$C$11)+$C$8)</f>
        <v>1382.5452659513485</v>
      </c>
      <c r="H165" s="86">
        <f>A165-$C$6/2</f>
        <v>118500</v>
      </c>
      <c r="I165" s="86">
        <f>A165+$C$6/2</f>
        <v>129500</v>
      </c>
    </row>
    <row r="166" spans="1:9" x14ac:dyDescent="0.25">
      <c r="A166" s="74">
        <f t="shared" si="1"/>
        <v>125000</v>
      </c>
      <c r="B166" s="74"/>
      <c r="D166" s="82"/>
      <c r="E166" s="83">
        <f>IF(A166&lt;=$C$21,$C$17*EXP(-A166/$C$19),$C$18*EXP(-(A166-$C$21)/$C$20))</f>
        <v>566.20269985228003</v>
      </c>
      <c r="F166" s="84">
        <f>IF(A166&lt;=$C$21,$C$12*(1-$C$25*(EXP(A166/$C$19)-1)),$C$29*(1-$C$27*(EXP((A166-$C$21)/$C$20)-1)))</f>
        <v>-274.82358747674442</v>
      </c>
      <c r="G166" s="85">
        <f>IF(A166&lt;=$C$21,($C$5-$C$8)*(F166/$C$12)^(1/$C$11)+$C$8, ($C$28-$C$8)*(F166/$C$29)^(1/$C$11)+$C$8)</f>
        <v>1484.3043385649021</v>
      </c>
      <c r="H166" s="86">
        <f>A166-$C$6/2</f>
        <v>119500</v>
      </c>
      <c r="I166" s="86">
        <f>A166+$C$6/2</f>
        <v>130500</v>
      </c>
    </row>
    <row r="167" spans="1:9" ht="15.75" thickBot="1" x14ac:dyDescent="0.3">
      <c r="A167" s="74">
        <f t="shared" si="1"/>
        <v>126000</v>
      </c>
      <c r="B167" s="90"/>
      <c r="C167" s="28"/>
      <c r="D167" s="91"/>
      <c r="E167" s="92">
        <f>IF(A167&lt;=$C$21,$C$17*EXP(-A167/$C$19),$C$18*EXP(-(A167-$C$21)/$C$20))</f>
        <v>561.43281756556053</v>
      </c>
      <c r="F167" s="93">
        <f>IF(A167&lt;=$C$21,$C$12*(1-$C$25*(EXP(A167/$C$19)-1)),$C$29*(1-$C$27*(EXP((A167-$C$21)/$C$20)-1)))</f>
        <v>-279.70110820300977</v>
      </c>
      <c r="G167" s="94">
        <f>IF(A167&lt;=$C$21,($C$5-$C$8)*(F167/$C$12)^(1/$C$11)+$C$8, ($C$28-$C$8)*(F167/$C$29)^(1/$C$11)+$C$8)</f>
        <v>1592.5155706997257</v>
      </c>
      <c r="H167" s="95">
        <f>A167-$C$6/2</f>
        <v>120500</v>
      </c>
      <c r="I167" s="95">
        <f>A167+$C$6/2</f>
        <v>131500</v>
      </c>
    </row>
    <row r="168" spans="1:9" x14ac:dyDescent="0.25">
      <c r="B168" s="76"/>
      <c r="C168" s="76"/>
      <c r="D168" s="76"/>
    </row>
  </sheetData>
  <mergeCells count="7">
    <mergeCell ref="A10:D10"/>
    <mergeCell ref="A16:D16"/>
    <mergeCell ref="A24:D24"/>
    <mergeCell ref="F3:I3"/>
    <mergeCell ref="F24:I24"/>
    <mergeCell ref="F25:I29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"/>
  <sheetViews>
    <sheetView workbookViewId="0">
      <selection activeCell="G33" sqref="G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8-2012</vt:lpstr>
      <vt:lpstr>Sheet3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2012-12-13T10:23:47Z</dcterms:modified>
</cp:coreProperties>
</file>