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-90" windowWidth="10080" windowHeight="11835" tabRatio="598"/>
  </bookViews>
  <sheets>
    <sheet name="Overview" sheetId="52" r:id="rId1"/>
    <sheet name="12-11-1993" sheetId="18" r:id="rId2"/>
    <sheet name="27-4-1994" sheetId="53" r:id="rId3"/>
    <sheet name="2-11-1994" sheetId="54" r:id="rId4"/>
    <sheet name="3-11-1994" sheetId="55" r:id="rId5"/>
  </sheets>
  <calcPr calcId="145621" iterate="1"/>
</workbook>
</file>

<file path=xl/calcChain.xml><?xml version="1.0" encoding="utf-8"?>
<calcChain xmlns="http://schemas.openxmlformats.org/spreadsheetml/2006/main">
  <c r="A42" i="55" l="1"/>
  <c r="A43" i="55" s="1"/>
  <c r="I41" i="55"/>
  <c r="H41" i="55"/>
  <c r="A40" i="55"/>
  <c r="I40" i="55" s="1"/>
  <c r="A39" i="55"/>
  <c r="I39" i="55" s="1"/>
  <c r="A38" i="55"/>
  <c r="I38" i="55" s="1"/>
  <c r="A37" i="55"/>
  <c r="I37" i="55" s="1"/>
  <c r="A36" i="55"/>
  <c r="I36" i="55" s="1"/>
  <c r="A35" i="55"/>
  <c r="I35" i="55" s="1"/>
  <c r="A34" i="55"/>
  <c r="I34" i="55" s="1"/>
  <c r="A33" i="55"/>
  <c r="I33" i="55" s="1"/>
  <c r="A32" i="55"/>
  <c r="I32" i="55" s="1"/>
  <c r="C22" i="55"/>
  <c r="C21" i="55"/>
  <c r="C20" i="55"/>
  <c r="C19" i="55"/>
  <c r="C18" i="55"/>
  <c r="C17" i="55"/>
  <c r="C14" i="55"/>
  <c r="G12" i="54"/>
  <c r="G11" i="54"/>
  <c r="G10" i="54"/>
  <c r="G9" i="54"/>
  <c r="G8" i="54"/>
  <c r="G7" i="54"/>
  <c r="G6" i="54"/>
  <c r="F5" i="54"/>
  <c r="G5" i="54"/>
  <c r="A42" i="54"/>
  <c r="I41" i="54"/>
  <c r="H41" i="54"/>
  <c r="A40" i="54"/>
  <c r="H40" i="54" s="1"/>
  <c r="A39" i="54"/>
  <c r="H39" i="54" s="1"/>
  <c r="A38" i="54"/>
  <c r="H38" i="54" s="1"/>
  <c r="A37" i="54"/>
  <c r="H37" i="54" s="1"/>
  <c r="A36" i="54"/>
  <c r="H36" i="54" s="1"/>
  <c r="A35" i="54"/>
  <c r="H35" i="54" s="1"/>
  <c r="A34" i="54"/>
  <c r="H34" i="54" s="1"/>
  <c r="A33" i="54"/>
  <c r="H33" i="54" s="1"/>
  <c r="A32" i="54"/>
  <c r="H32" i="54" s="1"/>
  <c r="C22" i="54"/>
  <c r="C21" i="54"/>
  <c r="C20" i="54"/>
  <c r="C19" i="54"/>
  <c r="C18" i="54"/>
  <c r="C17" i="54"/>
  <c r="C14" i="54"/>
  <c r="G9" i="53"/>
  <c r="G8" i="53"/>
  <c r="G7" i="53"/>
  <c r="G6" i="53"/>
  <c r="G5" i="53"/>
  <c r="A42" i="53"/>
  <c r="I42" i="53" s="1"/>
  <c r="I41" i="53"/>
  <c r="H41" i="53"/>
  <c r="A40" i="53"/>
  <c r="H40" i="53" s="1"/>
  <c r="A39" i="53"/>
  <c r="H39" i="53" s="1"/>
  <c r="A38" i="53"/>
  <c r="H38" i="53" s="1"/>
  <c r="A37" i="53"/>
  <c r="H37" i="53" s="1"/>
  <c r="A36" i="53"/>
  <c r="H36" i="53" s="1"/>
  <c r="A35" i="53"/>
  <c r="H35" i="53" s="1"/>
  <c r="A34" i="53"/>
  <c r="H34" i="53" s="1"/>
  <c r="A33" i="53"/>
  <c r="H33" i="53" s="1"/>
  <c r="A32" i="53"/>
  <c r="H32" i="53" s="1"/>
  <c r="C22" i="53"/>
  <c r="C21" i="53"/>
  <c r="C20" i="53"/>
  <c r="C19" i="53"/>
  <c r="C18" i="53"/>
  <c r="C17" i="53"/>
  <c r="C14" i="53"/>
  <c r="G8" i="18"/>
  <c r="G7" i="18"/>
  <c r="G6" i="18"/>
  <c r="G5" i="18"/>
  <c r="D19" i="52"/>
  <c r="C25" i="55" l="1"/>
  <c r="C29" i="55" s="1"/>
  <c r="C28" i="55" s="1"/>
  <c r="F41" i="55"/>
  <c r="G41" i="55" s="1"/>
  <c r="A44" i="55"/>
  <c r="H43" i="55"/>
  <c r="F43" i="55"/>
  <c r="G43" i="55" s="1"/>
  <c r="I43" i="55"/>
  <c r="E43" i="55"/>
  <c r="F32" i="55"/>
  <c r="G32" i="55" s="1"/>
  <c r="H32" i="55"/>
  <c r="F33" i="55"/>
  <c r="G33" i="55" s="1"/>
  <c r="H33" i="55"/>
  <c r="F34" i="55"/>
  <c r="G34" i="55" s="1"/>
  <c r="H34" i="55"/>
  <c r="F35" i="55"/>
  <c r="G35" i="55" s="1"/>
  <c r="H35" i="55"/>
  <c r="F36" i="55"/>
  <c r="G36" i="55" s="1"/>
  <c r="H36" i="55"/>
  <c r="F37" i="55"/>
  <c r="G37" i="55" s="1"/>
  <c r="H37" i="55"/>
  <c r="F38" i="55"/>
  <c r="G38" i="55" s="1"/>
  <c r="H38" i="55"/>
  <c r="F39" i="55"/>
  <c r="G39" i="55" s="1"/>
  <c r="H39" i="55"/>
  <c r="F40" i="55"/>
  <c r="G40" i="55" s="1"/>
  <c r="H40" i="55"/>
  <c r="E41" i="55"/>
  <c r="E42" i="55"/>
  <c r="I42" i="55"/>
  <c r="E32" i="55"/>
  <c r="E33" i="55"/>
  <c r="E34" i="55"/>
  <c r="E35" i="55"/>
  <c r="E36" i="55"/>
  <c r="E37" i="55"/>
  <c r="E38" i="55"/>
  <c r="E39" i="55"/>
  <c r="E40" i="55"/>
  <c r="F42" i="55"/>
  <c r="G42" i="55" s="1"/>
  <c r="H42" i="55"/>
  <c r="C25" i="54"/>
  <c r="C29" i="54" s="1"/>
  <c r="C26" i="54" s="1"/>
  <c r="C27" i="54" s="1"/>
  <c r="I42" i="54"/>
  <c r="C28" i="54"/>
  <c r="E32" i="54"/>
  <c r="I32" i="54"/>
  <c r="E33" i="54"/>
  <c r="I33" i="54"/>
  <c r="E34" i="54"/>
  <c r="I34" i="54"/>
  <c r="E35" i="54"/>
  <c r="I35" i="54"/>
  <c r="E36" i="54"/>
  <c r="I36" i="54"/>
  <c r="E37" i="54"/>
  <c r="I37" i="54"/>
  <c r="E38" i="54"/>
  <c r="I38" i="54"/>
  <c r="E39" i="54"/>
  <c r="I39" i="54"/>
  <c r="E40" i="54"/>
  <c r="I40" i="54"/>
  <c r="F42" i="54"/>
  <c r="H42" i="54"/>
  <c r="A43" i="54"/>
  <c r="F33" i="54"/>
  <c r="G33" i="54" s="1"/>
  <c r="F35" i="54"/>
  <c r="G35" i="54" s="1"/>
  <c r="F37" i="54"/>
  <c r="G37" i="54" s="1"/>
  <c r="F39" i="54"/>
  <c r="G39" i="54" s="1"/>
  <c r="E41" i="54"/>
  <c r="E42" i="54"/>
  <c r="G42" i="54"/>
  <c r="C25" i="53"/>
  <c r="C29" i="53" s="1"/>
  <c r="C28" i="53" s="1"/>
  <c r="E32" i="53"/>
  <c r="I32" i="53"/>
  <c r="E33" i="53"/>
  <c r="I33" i="53"/>
  <c r="E34" i="53"/>
  <c r="I34" i="53"/>
  <c r="E35" i="53"/>
  <c r="I35" i="53"/>
  <c r="E36" i="53"/>
  <c r="I36" i="53"/>
  <c r="E37" i="53"/>
  <c r="I37" i="53"/>
  <c r="E38" i="53"/>
  <c r="I38" i="53"/>
  <c r="E39" i="53"/>
  <c r="I39" i="53"/>
  <c r="E40" i="53"/>
  <c r="I40" i="53"/>
  <c r="F41" i="53"/>
  <c r="G41" i="53" s="1"/>
  <c r="F42" i="53"/>
  <c r="H42" i="53"/>
  <c r="A43" i="53"/>
  <c r="F32" i="53"/>
  <c r="G32" i="53" s="1"/>
  <c r="F33" i="53"/>
  <c r="G33" i="53" s="1"/>
  <c r="F34" i="53"/>
  <c r="G34" i="53" s="1"/>
  <c r="F35" i="53"/>
  <c r="G35" i="53" s="1"/>
  <c r="F36" i="53"/>
  <c r="G36" i="53" s="1"/>
  <c r="F37" i="53"/>
  <c r="G37" i="53" s="1"/>
  <c r="F38" i="53"/>
  <c r="G38" i="53" s="1"/>
  <c r="F39" i="53"/>
  <c r="G39" i="53" s="1"/>
  <c r="F40" i="53"/>
  <c r="G40" i="53" s="1"/>
  <c r="E41" i="53"/>
  <c r="E42" i="53"/>
  <c r="G42" i="53"/>
  <c r="C22" i="18"/>
  <c r="C21" i="18"/>
  <c r="C20" i="18"/>
  <c r="C19" i="18"/>
  <c r="C18" i="18"/>
  <c r="C17" i="18"/>
  <c r="C26" i="55" l="1"/>
  <c r="C27" i="55" s="1"/>
  <c r="A45" i="55"/>
  <c r="H44" i="55"/>
  <c r="F44" i="55"/>
  <c r="G44" i="55" s="1"/>
  <c r="I44" i="55"/>
  <c r="E44" i="55"/>
  <c r="F40" i="54"/>
  <c r="G40" i="54" s="1"/>
  <c r="F38" i="54"/>
  <c r="G38" i="54" s="1"/>
  <c r="F36" i="54"/>
  <c r="G36" i="54" s="1"/>
  <c r="F34" i="54"/>
  <c r="G34" i="54" s="1"/>
  <c r="F32" i="54"/>
  <c r="G32" i="54" s="1"/>
  <c r="F41" i="54"/>
  <c r="G41" i="54" s="1"/>
  <c r="I43" i="54"/>
  <c r="E43" i="54"/>
  <c r="A44" i="54"/>
  <c r="H43" i="54"/>
  <c r="F43" i="54"/>
  <c r="G43" i="54" s="1"/>
  <c r="C26" i="53"/>
  <c r="C27" i="53" s="1"/>
  <c r="I43" i="53"/>
  <c r="E43" i="53"/>
  <c r="A44" i="53"/>
  <c r="H43" i="53"/>
  <c r="F43" i="53"/>
  <c r="G43" i="53" s="1"/>
  <c r="A42" i="18"/>
  <c r="I42" i="18" s="1"/>
  <c r="I41" i="18"/>
  <c r="H41" i="18"/>
  <c r="E41" i="18"/>
  <c r="A40" i="18"/>
  <c r="H40" i="18" s="1"/>
  <c r="C14" i="18"/>
  <c r="A46" i="55" l="1"/>
  <c r="H45" i="55"/>
  <c r="F45" i="55"/>
  <c r="G45" i="55" s="1"/>
  <c r="I45" i="55"/>
  <c r="E45" i="55"/>
  <c r="I44" i="54"/>
  <c r="E44" i="54"/>
  <c r="A45" i="54"/>
  <c r="H44" i="54"/>
  <c r="F44" i="54"/>
  <c r="G44" i="54" s="1"/>
  <c r="I44" i="53"/>
  <c r="E44" i="53"/>
  <c r="A45" i="53"/>
  <c r="H44" i="53"/>
  <c r="F44" i="53"/>
  <c r="G44" i="53" s="1"/>
  <c r="A39" i="18"/>
  <c r="H39" i="18" s="1"/>
  <c r="C25" i="18"/>
  <c r="A38" i="18"/>
  <c r="H38" i="18" s="1"/>
  <c r="E39" i="18"/>
  <c r="I40" i="18"/>
  <c r="I39" i="18"/>
  <c r="E40" i="18"/>
  <c r="H42" i="18"/>
  <c r="A43" i="18"/>
  <c r="A44" i="18" s="1"/>
  <c r="E42" i="18"/>
  <c r="A47" i="55" l="1"/>
  <c r="H46" i="55"/>
  <c r="F46" i="55"/>
  <c r="G46" i="55" s="1"/>
  <c r="I46" i="55"/>
  <c r="E46" i="55"/>
  <c r="I45" i="54"/>
  <c r="E45" i="54"/>
  <c r="A46" i="54"/>
  <c r="H45" i="54"/>
  <c r="F45" i="54"/>
  <c r="G45" i="54" s="1"/>
  <c r="I45" i="53"/>
  <c r="E45" i="53"/>
  <c r="A46" i="53"/>
  <c r="H45" i="53"/>
  <c r="F45" i="53"/>
  <c r="G45" i="53" s="1"/>
  <c r="F34" i="18"/>
  <c r="F36" i="18"/>
  <c r="F38" i="18"/>
  <c r="G38" i="18" s="1"/>
  <c r="F40" i="18"/>
  <c r="G40" i="18" s="1"/>
  <c r="F32" i="18"/>
  <c r="F33" i="18"/>
  <c r="F35" i="18"/>
  <c r="F37" i="18"/>
  <c r="F39" i="18"/>
  <c r="G39" i="18" s="1"/>
  <c r="F41" i="18"/>
  <c r="G41" i="18" s="1"/>
  <c r="A45" i="18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I44" i="18"/>
  <c r="E44" i="18"/>
  <c r="H44" i="18"/>
  <c r="E38" i="18"/>
  <c r="C29" i="18"/>
  <c r="I38" i="18"/>
  <c r="A37" i="18"/>
  <c r="I43" i="18"/>
  <c r="E43" i="18"/>
  <c r="H43" i="18"/>
  <c r="A48" i="55" l="1"/>
  <c r="H47" i="55"/>
  <c r="F47" i="55"/>
  <c r="G47" i="55" s="1"/>
  <c r="I47" i="55"/>
  <c r="E47" i="55"/>
  <c r="I46" i="54"/>
  <c r="E46" i="54"/>
  <c r="A47" i="54"/>
  <c r="H46" i="54"/>
  <c r="F46" i="54"/>
  <c r="G46" i="54" s="1"/>
  <c r="I46" i="53"/>
  <c r="E46" i="53"/>
  <c r="A47" i="53"/>
  <c r="H46" i="53"/>
  <c r="F46" i="53"/>
  <c r="G46" i="53" s="1"/>
  <c r="G37" i="18"/>
  <c r="C28" i="18"/>
  <c r="C26" i="18"/>
  <c r="C27" i="18" s="1"/>
  <c r="F66" i="18" s="1"/>
  <c r="E37" i="18"/>
  <c r="A36" i="18"/>
  <c r="I37" i="18"/>
  <c r="H37" i="18"/>
  <c r="H36" i="18"/>
  <c r="E36" i="18"/>
  <c r="A35" i="18"/>
  <c r="I36" i="18"/>
  <c r="G36" i="18"/>
  <c r="H45" i="18"/>
  <c r="I45" i="18"/>
  <c r="E45" i="18"/>
  <c r="A49" i="55" l="1"/>
  <c r="H48" i="55"/>
  <c r="F48" i="55"/>
  <c r="I48" i="55"/>
  <c r="G48" i="55"/>
  <c r="E48" i="55"/>
  <c r="I47" i="54"/>
  <c r="E47" i="54"/>
  <c r="A48" i="54"/>
  <c r="H47" i="54"/>
  <c r="F47" i="54"/>
  <c r="G47" i="54" s="1"/>
  <c r="I47" i="53"/>
  <c r="E47" i="53"/>
  <c r="A48" i="53"/>
  <c r="H47" i="53"/>
  <c r="F47" i="53"/>
  <c r="G47" i="53" s="1"/>
  <c r="F46" i="18"/>
  <c r="G46" i="18" s="1"/>
  <c r="F47" i="18"/>
  <c r="F48" i="18"/>
  <c r="F49" i="18"/>
  <c r="F43" i="18"/>
  <c r="G43" i="18" s="1"/>
  <c r="F44" i="18"/>
  <c r="G44" i="18" s="1"/>
  <c r="F45" i="18"/>
  <c r="G45" i="18" s="1"/>
  <c r="F42" i="18"/>
  <c r="G42" i="18" s="1"/>
  <c r="F54" i="18"/>
  <c r="F62" i="18"/>
  <c r="F57" i="18"/>
  <c r="F52" i="18"/>
  <c r="F60" i="18"/>
  <c r="F55" i="18"/>
  <c r="F63" i="18"/>
  <c r="F58" i="18"/>
  <c r="F53" i="18"/>
  <c r="F61" i="18"/>
  <c r="F56" i="18"/>
  <c r="F51" i="18"/>
  <c r="F59" i="18"/>
  <c r="F50" i="18"/>
  <c r="F165" i="18"/>
  <c r="F161" i="18"/>
  <c r="F157" i="18"/>
  <c r="F153" i="18"/>
  <c r="F149" i="18"/>
  <c r="F145" i="18"/>
  <c r="F141" i="18"/>
  <c r="F137" i="18"/>
  <c r="F133" i="18"/>
  <c r="F129" i="18"/>
  <c r="F125" i="18"/>
  <c r="F121" i="18"/>
  <c r="F117" i="18"/>
  <c r="F113" i="18"/>
  <c r="F109" i="18"/>
  <c r="F105" i="18"/>
  <c r="F101" i="18"/>
  <c r="F97" i="18"/>
  <c r="F93" i="18"/>
  <c r="F89" i="18"/>
  <c r="F85" i="18"/>
  <c r="F81" i="18"/>
  <c r="F77" i="18"/>
  <c r="F73" i="18"/>
  <c r="F69" i="18"/>
  <c r="F65" i="18"/>
  <c r="F164" i="18"/>
  <c r="F160" i="18"/>
  <c r="F156" i="18"/>
  <c r="F152" i="18"/>
  <c r="F148" i="18"/>
  <c r="F144" i="18"/>
  <c r="F140" i="18"/>
  <c r="F136" i="18"/>
  <c r="F132" i="18"/>
  <c r="F128" i="18"/>
  <c r="F124" i="18"/>
  <c r="F120" i="18"/>
  <c r="F116" i="18"/>
  <c r="F112" i="18"/>
  <c r="F108" i="18"/>
  <c r="F104" i="18"/>
  <c r="F100" i="18"/>
  <c r="F96" i="18"/>
  <c r="F92" i="18"/>
  <c r="F88" i="18"/>
  <c r="F84" i="18"/>
  <c r="F80" i="18"/>
  <c r="F76" i="18"/>
  <c r="F72" i="18"/>
  <c r="F68" i="18"/>
  <c r="F64" i="18"/>
  <c r="F167" i="18"/>
  <c r="F163" i="18"/>
  <c r="F159" i="18"/>
  <c r="F155" i="18"/>
  <c r="F151" i="18"/>
  <c r="F147" i="18"/>
  <c r="F143" i="18"/>
  <c r="F139" i="18"/>
  <c r="F135" i="18"/>
  <c r="F131" i="18"/>
  <c r="F127" i="18"/>
  <c r="F123" i="18"/>
  <c r="F119" i="18"/>
  <c r="F115" i="18"/>
  <c r="F111" i="18"/>
  <c r="F107" i="18"/>
  <c r="F103" i="18"/>
  <c r="F99" i="18"/>
  <c r="F95" i="18"/>
  <c r="F91" i="18"/>
  <c r="F87" i="18"/>
  <c r="F83" i="18"/>
  <c r="F79" i="18"/>
  <c r="F75" i="18"/>
  <c r="F71" i="18"/>
  <c r="F67" i="18"/>
  <c r="F166" i="18"/>
  <c r="F162" i="18"/>
  <c r="F158" i="18"/>
  <c r="F154" i="18"/>
  <c r="F150" i="18"/>
  <c r="F146" i="18"/>
  <c r="F142" i="18"/>
  <c r="F138" i="18"/>
  <c r="F134" i="18"/>
  <c r="F130" i="18"/>
  <c r="F126" i="18"/>
  <c r="F122" i="18"/>
  <c r="F118" i="18"/>
  <c r="F114" i="18"/>
  <c r="F110" i="18"/>
  <c r="F106" i="18"/>
  <c r="F102" i="18"/>
  <c r="F98" i="18"/>
  <c r="F94" i="18"/>
  <c r="F90" i="18"/>
  <c r="F86" i="18"/>
  <c r="F82" i="18"/>
  <c r="F78" i="18"/>
  <c r="F74" i="18"/>
  <c r="F70" i="18"/>
  <c r="H35" i="18"/>
  <c r="I35" i="18"/>
  <c r="E35" i="18"/>
  <c r="A34" i="18"/>
  <c r="G35" i="18"/>
  <c r="H46" i="18"/>
  <c r="I46" i="18"/>
  <c r="E46" i="18"/>
  <c r="A50" i="55" l="1"/>
  <c r="H49" i="55"/>
  <c r="F49" i="55"/>
  <c r="G49" i="55" s="1"/>
  <c r="I49" i="55"/>
  <c r="E49" i="55"/>
  <c r="I48" i="54"/>
  <c r="E48" i="54"/>
  <c r="A49" i="54"/>
  <c r="H48" i="54"/>
  <c r="F48" i="54"/>
  <c r="G48" i="54" s="1"/>
  <c r="I48" i="53"/>
  <c r="E48" i="53"/>
  <c r="A49" i="53"/>
  <c r="H48" i="53"/>
  <c r="F48" i="53"/>
  <c r="G48" i="53" s="1"/>
  <c r="H34" i="18"/>
  <c r="E34" i="18"/>
  <c r="A33" i="18"/>
  <c r="I34" i="18"/>
  <c r="G34" i="18"/>
  <c r="H47" i="18"/>
  <c r="G47" i="18"/>
  <c r="I47" i="18"/>
  <c r="E47" i="18"/>
  <c r="A51" i="55" l="1"/>
  <c r="H50" i="55"/>
  <c r="F50" i="55"/>
  <c r="G50" i="55" s="1"/>
  <c r="I50" i="55"/>
  <c r="E50" i="55"/>
  <c r="I49" i="54"/>
  <c r="E49" i="54"/>
  <c r="A50" i="54"/>
  <c r="H49" i="54"/>
  <c r="F49" i="54"/>
  <c r="G49" i="54" s="1"/>
  <c r="I49" i="53"/>
  <c r="E49" i="53"/>
  <c r="A50" i="53"/>
  <c r="H49" i="53"/>
  <c r="F49" i="53"/>
  <c r="G49" i="53" s="1"/>
  <c r="H33" i="18"/>
  <c r="I33" i="18"/>
  <c r="E33" i="18"/>
  <c r="A32" i="18"/>
  <c r="G33" i="18"/>
  <c r="H48" i="18"/>
  <c r="G48" i="18"/>
  <c r="I48" i="18"/>
  <c r="E48" i="18"/>
  <c r="A52" i="55" l="1"/>
  <c r="H51" i="55"/>
  <c r="F51" i="55"/>
  <c r="G51" i="55" s="1"/>
  <c r="I51" i="55"/>
  <c r="E51" i="55"/>
  <c r="I50" i="54"/>
  <c r="E50" i="54"/>
  <c r="A51" i="54"/>
  <c r="H50" i="54"/>
  <c r="F50" i="54"/>
  <c r="G50" i="54" s="1"/>
  <c r="I50" i="53"/>
  <c r="E50" i="53"/>
  <c r="A51" i="53"/>
  <c r="H50" i="53"/>
  <c r="F50" i="53"/>
  <c r="G50" i="53" s="1"/>
  <c r="H32" i="18"/>
  <c r="E32" i="18"/>
  <c r="I32" i="18"/>
  <c r="G32" i="18"/>
  <c r="H49" i="18"/>
  <c r="G49" i="18"/>
  <c r="I49" i="18"/>
  <c r="E49" i="18"/>
  <c r="A53" i="55" l="1"/>
  <c r="H52" i="55"/>
  <c r="F52" i="55"/>
  <c r="G52" i="55" s="1"/>
  <c r="I52" i="55"/>
  <c r="E52" i="55"/>
  <c r="I51" i="54"/>
  <c r="E51" i="54"/>
  <c r="A52" i="54"/>
  <c r="H51" i="54"/>
  <c r="F51" i="54"/>
  <c r="G51" i="54" s="1"/>
  <c r="I51" i="53"/>
  <c r="E51" i="53"/>
  <c r="A52" i="53"/>
  <c r="H51" i="53"/>
  <c r="F51" i="53"/>
  <c r="G51" i="53" s="1"/>
  <c r="H50" i="18"/>
  <c r="G50" i="18"/>
  <c r="I50" i="18"/>
  <c r="E50" i="18"/>
  <c r="A54" i="55" l="1"/>
  <c r="H53" i="55"/>
  <c r="F53" i="55"/>
  <c r="G53" i="55" s="1"/>
  <c r="I53" i="55"/>
  <c r="E53" i="55"/>
  <c r="I52" i="54"/>
  <c r="E52" i="54"/>
  <c r="A53" i="54"/>
  <c r="H52" i="54"/>
  <c r="F52" i="54"/>
  <c r="G52" i="54" s="1"/>
  <c r="I52" i="53"/>
  <c r="E52" i="53"/>
  <c r="A53" i="53"/>
  <c r="H52" i="53"/>
  <c r="F52" i="53"/>
  <c r="G52" i="53" s="1"/>
  <c r="H51" i="18"/>
  <c r="G51" i="18"/>
  <c r="I51" i="18"/>
  <c r="E51" i="18"/>
  <c r="I54" i="55" l="1"/>
  <c r="A55" i="55"/>
  <c r="H54" i="55"/>
  <c r="F54" i="55"/>
  <c r="G54" i="55" s="1"/>
  <c r="E54" i="55"/>
  <c r="I53" i="54"/>
  <c r="E53" i="54"/>
  <c r="A54" i="54"/>
  <c r="H53" i="54"/>
  <c r="F53" i="54"/>
  <c r="G53" i="54" s="1"/>
  <c r="I53" i="53"/>
  <c r="E53" i="53"/>
  <c r="A54" i="53"/>
  <c r="H53" i="53"/>
  <c r="F53" i="53"/>
  <c r="G53" i="53" s="1"/>
  <c r="H52" i="18"/>
  <c r="G52" i="18"/>
  <c r="I52" i="18"/>
  <c r="E52" i="18"/>
  <c r="I55" i="55" l="1"/>
  <c r="E55" i="55"/>
  <c r="A56" i="55"/>
  <c r="H55" i="55"/>
  <c r="F55" i="55"/>
  <c r="G55" i="55" s="1"/>
  <c r="I54" i="54"/>
  <c r="A55" i="54"/>
  <c r="H54" i="54"/>
  <c r="F54" i="54"/>
  <c r="G54" i="54" s="1"/>
  <c r="E54" i="54"/>
  <c r="I54" i="53"/>
  <c r="A55" i="53"/>
  <c r="H54" i="53"/>
  <c r="F54" i="53"/>
  <c r="G54" i="53" s="1"/>
  <c r="E54" i="53"/>
  <c r="H53" i="18"/>
  <c r="G53" i="18"/>
  <c r="I53" i="18"/>
  <c r="E53" i="18"/>
  <c r="I56" i="55" l="1"/>
  <c r="E56" i="55"/>
  <c r="A57" i="55"/>
  <c r="H56" i="55"/>
  <c r="F56" i="55"/>
  <c r="G56" i="55" s="1"/>
  <c r="I55" i="54"/>
  <c r="E55" i="54"/>
  <c r="A56" i="54"/>
  <c r="H55" i="54"/>
  <c r="F55" i="54"/>
  <c r="G55" i="54" s="1"/>
  <c r="I55" i="53"/>
  <c r="E55" i="53"/>
  <c r="A56" i="53"/>
  <c r="H55" i="53"/>
  <c r="F55" i="53"/>
  <c r="G55" i="53" s="1"/>
  <c r="H54" i="18"/>
  <c r="I54" i="18"/>
  <c r="G54" i="18"/>
  <c r="E54" i="18"/>
  <c r="I57" i="55" l="1"/>
  <c r="E57" i="55"/>
  <c r="A58" i="55"/>
  <c r="H57" i="55"/>
  <c r="F57" i="55"/>
  <c r="G57" i="55" s="1"/>
  <c r="I56" i="54"/>
  <c r="E56" i="54"/>
  <c r="A57" i="54"/>
  <c r="H56" i="54"/>
  <c r="F56" i="54"/>
  <c r="G56" i="54" s="1"/>
  <c r="I56" i="53"/>
  <c r="E56" i="53"/>
  <c r="A57" i="53"/>
  <c r="H56" i="53"/>
  <c r="F56" i="53"/>
  <c r="G56" i="53" s="1"/>
  <c r="H55" i="18"/>
  <c r="G55" i="18"/>
  <c r="I55" i="18"/>
  <c r="E55" i="18"/>
  <c r="I58" i="55" l="1"/>
  <c r="E58" i="55"/>
  <c r="A59" i="55"/>
  <c r="H58" i="55"/>
  <c r="F58" i="55"/>
  <c r="G58" i="55" s="1"/>
  <c r="I57" i="54"/>
  <c r="E57" i="54"/>
  <c r="A58" i="54"/>
  <c r="H57" i="54"/>
  <c r="F57" i="54"/>
  <c r="G57" i="54" s="1"/>
  <c r="I57" i="53"/>
  <c r="E57" i="53"/>
  <c r="A58" i="53"/>
  <c r="H57" i="53"/>
  <c r="F57" i="53"/>
  <c r="G57" i="53" s="1"/>
  <c r="H56" i="18"/>
  <c r="G56" i="18"/>
  <c r="I56" i="18"/>
  <c r="E56" i="18"/>
  <c r="I59" i="55" l="1"/>
  <c r="E59" i="55"/>
  <c r="A60" i="55"/>
  <c r="H59" i="55"/>
  <c r="F59" i="55"/>
  <c r="G59" i="55" s="1"/>
  <c r="I58" i="54"/>
  <c r="E58" i="54"/>
  <c r="A59" i="54"/>
  <c r="H58" i="54"/>
  <c r="F58" i="54"/>
  <c r="G58" i="54" s="1"/>
  <c r="I58" i="53"/>
  <c r="E58" i="53"/>
  <c r="A59" i="53"/>
  <c r="H58" i="53"/>
  <c r="F58" i="53"/>
  <c r="G58" i="53" s="1"/>
  <c r="H57" i="18"/>
  <c r="I57" i="18"/>
  <c r="G57" i="18"/>
  <c r="E57" i="18"/>
  <c r="I60" i="55" l="1"/>
  <c r="E60" i="55"/>
  <c r="A61" i="55"/>
  <c r="H60" i="55"/>
  <c r="F60" i="55"/>
  <c r="G60" i="55" s="1"/>
  <c r="I59" i="54"/>
  <c r="E59" i="54"/>
  <c r="A60" i="54"/>
  <c r="H59" i="54"/>
  <c r="F59" i="54"/>
  <c r="G59" i="54" s="1"/>
  <c r="I59" i="53"/>
  <c r="E59" i="53"/>
  <c r="A60" i="53"/>
  <c r="H59" i="53"/>
  <c r="F59" i="53"/>
  <c r="G59" i="53" s="1"/>
  <c r="H58" i="18"/>
  <c r="G58" i="18"/>
  <c r="I58" i="18"/>
  <c r="E58" i="18"/>
  <c r="I61" i="55" l="1"/>
  <c r="E61" i="55"/>
  <c r="A62" i="55"/>
  <c r="H61" i="55"/>
  <c r="F61" i="55"/>
  <c r="G61" i="55" s="1"/>
  <c r="I60" i="54"/>
  <c r="E60" i="54"/>
  <c r="A61" i="54"/>
  <c r="H60" i="54"/>
  <c r="F60" i="54"/>
  <c r="G60" i="54" s="1"/>
  <c r="I60" i="53"/>
  <c r="E60" i="53"/>
  <c r="A61" i="53"/>
  <c r="H60" i="53"/>
  <c r="F60" i="53"/>
  <c r="G60" i="53" s="1"/>
  <c r="H59" i="18"/>
  <c r="G59" i="18"/>
  <c r="I59" i="18"/>
  <c r="E59" i="18"/>
  <c r="I62" i="55" l="1"/>
  <c r="E62" i="55"/>
  <c r="A63" i="55"/>
  <c r="H62" i="55"/>
  <c r="F62" i="55"/>
  <c r="G62" i="55" s="1"/>
  <c r="I61" i="54"/>
  <c r="E61" i="54"/>
  <c r="A62" i="54"/>
  <c r="H61" i="54"/>
  <c r="F61" i="54"/>
  <c r="G61" i="54" s="1"/>
  <c r="I61" i="53"/>
  <c r="E61" i="53"/>
  <c r="A62" i="53"/>
  <c r="H61" i="53"/>
  <c r="F61" i="53"/>
  <c r="G61" i="53" s="1"/>
  <c r="H60" i="18"/>
  <c r="G60" i="18"/>
  <c r="I60" i="18"/>
  <c r="E60" i="18"/>
  <c r="I63" i="55" l="1"/>
  <c r="E63" i="55"/>
  <c r="A64" i="55"/>
  <c r="H63" i="55"/>
  <c r="F63" i="55"/>
  <c r="G63" i="55" s="1"/>
  <c r="I62" i="54"/>
  <c r="E62" i="54"/>
  <c r="A63" i="54"/>
  <c r="H62" i="54"/>
  <c r="F62" i="54"/>
  <c r="G62" i="54" s="1"/>
  <c r="I62" i="53"/>
  <c r="E62" i="53"/>
  <c r="A63" i="53"/>
  <c r="H62" i="53"/>
  <c r="F62" i="53"/>
  <c r="G62" i="53" s="1"/>
  <c r="H61" i="18"/>
  <c r="G61" i="18"/>
  <c r="I61" i="18"/>
  <c r="E61" i="18"/>
  <c r="I64" i="55" l="1"/>
  <c r="E64" i="55"/>
  <c r="A65" i="55"/>
  <c r="H64" i="55"/>
  <c r="F64" i="55"/>
  <c r="G64" i="55" s="1"/>
  <c r="I63" i="54"/>
  <c r="E63" i="54"/>
  <c r="A64" i="54"/>
  <c r="H63" i="54"/>
  <c r="F63" i="54"/>
  <c r="G63" i="54" s="1"/>
  <c r="I63" i="53"/>
  <c r="E63" i="53"/>
  <c r="A64" i="53"/>
  <c r="H63" i="53"/>
  <c r="F63" i="53"/>
  <c r="G63" i="53" s="1"/>
  <c r="H62" i="18"/>
  <c r="G62" i="18"/>
  <c r="I62" i="18"/>
  <c r="E62" i="18"/>
  <c r="I65" i="55" l="1"/>
  <c r="E65" i="55"/>
  <c r="A66" i="55"/>
  <c r="H65" i="55"/>
  <c r="F65" i="55"/>
  <c r="G65" i="55" s="1"/>
  <c r="I64" i="54"/>
  <c r="E64" i="54"/>
  <c r="A65" i="54"/>
  <c r="H64" i="54"/>
  <c r="F64" i="54"/>
  <c r="G64" i="54" s="1"/>
  <c r="I64" i="53"/>
  <c r="E64" i="53"/>
  <c r="A65" i="53"/>
  <c r="H64" i="53"/>
  <c r="F64" i="53"/>
  <c r="G64" i="53" s="1"/>
  <c r="H63" i="18"/>
  <c r="G63" i="18"/>
  <c r="I63" i="18"/>
  <c r="E63" i="18"/>
  <c r="I66" i="55" l="1"/>
  <c r="E66" i="55"/>
  <c r="A67" i="55"/>
  <c r="H66" i="55"/>
  <c r="F66" i="55"/>
  <c r="G66" i="55" s="1"/>
  <c r="I65" i="54"/>
  <c r="E65" i="54"/>
  <c r="A66" i="54"/>
  <c r="H65" i="54"/>
  <c r="F65" i="54"/>
  <c r="G65" i="54" s="1"/>
  <c r="I65" i="53"/>
  <c r="E65" i="53"/>
  <c r="A66" i="53"/>
  <c r="H65" i="53"/>
  <c r="F65" i="53"/>
  <c r="G65" i="53" s="1"/>
  <c r="H64" i="18"/>
  <c r="G64" i="18"/>
  <c r="I64" i="18"/>
  <c r="E64" i="18"/>
  <c r="I67" i="55" l="1"/>
  <c r="E67" i="55"/>
  <c r="A68" i="55"/>
  <c r="H67" i="55"/>
  <c r="F67" i="55"/>
  <c r="G67" i="55" s="1"/>
  <c r="I66" i="54"/>
  <c r="E66" i="54"/>
  <c r="A67" i="54"/>
  <c r="H66" i="54"/>
  <c r="F66" i="54"/>
  <c r="G66" i="54" s="1"/>
  <c r="I66" i="53"/>
  <c r="E66" i="53"/>
  <c r="A67" i="53"/>
  <c r="H66" i="53"/>
  <c r="F66" i="53"/>
  <c r="G66" i="53" s="1"/>
  <c r="H65" i="18"/>
  <c r="G65" i="18"/>
  <c r="I65" i="18"/>
  <c r="E65" i="18"/>
  <c r="I68" i="55" l="1"/>
  <c r="E68" i="55"/>
  <c r="A69" i="55"/>
  <c r="H68" i="55"/>
  <c r="F68" i="55"/>
  <c r="G68" i="55" s="1"/>
  <c r="I67" i="54"/>
  <c r="E67" i="54"/>
  <c r="A68" i="54"/>
  <c r="H67" i="54"/>
  <c r="F67" i="54"/>
  <c r="G67" i="54" s="1"/>
  <c r="I67" i="53"/>
  <c r="E67" i="53"/>
  <c r="A68" i="53"/>
  <c r="H67" i="53"/>
  <c r="F67" i="53"/>
  <c r="G67" i="53" s="1"/>
  <c r="H66" i="18"/>
  <c r="G66" i="18"/>
  <c r="I66" i="18"/>
  <c r="E66" i="18"/>
  <c r="I69" i="55" l="1"/>
  <c r="E69" i="55"/>
  <c r="A70" i="55"/>
  <c r="H69" i="55"/>
  <c r="F69" i="55"/>
  <c r="G69" i="55" s="1"/>
  <c r="I68" i="54"/>
  <c r="E68" i="54"/>
  <c r="A69" i="54"/>
  <c r="H68" i="54"/>
  <c r="F68" i="54"/>
  <c r="G68" i="54" s="1"/>
  <c r="I68" i="53"/>
  <c r="E68" i="53"/>
  <c r="A69" i="53"/>
  <c r="H68" i="53"/>
  <c r="F68" i="53"/>
  <c r="G68" i="53" s="1"/>
  <c r="H67" i="18"/>
  <c r="G67" i="18"/>
  <c r="I67" i="18"/>
  <c r="E67" i="18"/>
  <c r="I70" i="55" l="1"/>
  <c r="E70" i="55"/>
  <c r="A71" i="55"/>
  <c r="H70" i="55"/>
  <c r="F70" i="55"/>
  <c r="G70" i="55" s="1"/>
  <c r="I69" i="54"/>
  <c r="E69" i="54"/>
  <c r="A70" i="54"/>
  <c r="H69" i="54"/>
  <c r="F69" i="54"/>
  <c r="G69" i="54" s="1"/>
  <c r="I69" i="53"/>
  <c r="E69" i="53"/>
  <c r="A70" i="53"/>
  <c r="H69" i="53"/>
  <c r="F69" i="53"/>
  <c r="G69" i="53" s="1"/>
  <c r="H68" i="18"/>
  <c r="G68" i="18"/>
  <c r="I68" i="18"/>
  <c r="E68" i="18"/>
  <c r="I71" i="55" l="1"/>
  <c r="E71" i="55"/>
  <c r="A72" i="55"/>
  <c r="H71" i="55"/>
  <c r="F71" i="55"/>
  <c r="G71" i="55" s="1"/>
  <c r="I70" i="54"/>
  <c r="E70" i="54"/>
  <c r="A71" i="54"/>
  <c r="H70" i="54"/>
  <c r="F70" i="54"/>
  <c r="G70" i="54" s="1"/>
  <c r="I70" i="53"/>
  <c r="E70" i="53"/>
  <c r="A71" i="53"/>
  <c r="H70" i="53"/>
  <c r="F70" i="53"/>
  <c r="G70" i="53" s="1"/>
  <c r="H69" i="18"/>
  <c r="G69" i="18"/>
  <c r="I69" i="18"/>
  <c r="E69" i="18"/>
  <c r="I72" i="55" l="1"/>
  <c r="E72" i="55"/>
  <c r="A73" i="55"/>
  <c r="H72" i="55"/>
  <c r="F72" i="55"/>
  <c r="G72" i="55" s="1"/>
  <c r="I71" i="54"/>
  <c r="E71" i="54"/>
  <c r="A72" i="54"/>
  <c r="H71" i="54"/>
  <c r="F71" i="54"/>
  <c r="G71" i="54" s="1"/>
  <c r="I71" i="53"/>
  <c r="E71" i="53"/>
  <c r="A72" i="53"/>
  <c r="H71" i="53"/>
  <c r="F71" i="53"/>
  <c r="G71" i="53" s="1"/>
  <c r="H70" i="18"/>
  <c r="G70" i="18"/>
  <c r="I70" i="18"/>
  <c r="E70" i="18"/>
  <c r="I73" i="55" l="1"/>
  <c r="E73" i="55"/>
  <c r="A74" i="55"/>
  <c r="H73" i="55"/>
  <c r="F73" i="55"/>
  <c r="G73" i="55" s="1"/>
  <c r="I72" i="54"/>
  <c r="E72" i="54"/>
  <c r="A73" i="54"/>
  <c r="H72" i="54"/>
  <c r="F72" i="54"/>
  <c r="G72" i="54" s="1"/>
  <c r="I72" i="53"/>
  <c r="E72" i="53"/>
  <c r="A73" i="53"/>
  <c r="H72" i="53"/>
  <c r="F72" i="53"/>
  <c r="G72" i="53" s="1"/>
  <c r="H71" i="18"/>
  <c r="G71" i="18"/>
  <c r="I71" i="18"/>
  <c r="E71" i="18"/>
  <c r="I74" i="55" l="1"/>
  <c r="E74" i="55"/>
  <c r="A75" i="55"/>
  <c r="H74" i="55"/>
  <c r="F74" i="55"/>
  <c r="G74" i="55" s="1"/>
  <c r="I73" i="54"/>
  <c r="E73" i="54"/>
  <c r="A74" i="54"/>
  <c r="H73" i="54"/>
  <c r="F73" i="54"/>
  <c r="G73" i="54" s="1"/>
  <c r="I73" i="53"/>
  <c r="E73" i="53"/>
  <c r="A74" i="53"/>
  <c r="H73" i="53"/>
  <c r="F73" i="53"/>
  <c r="G73" i="53" s="1"/>
  <c r="H72" i="18"/>
  <c r="G72" i="18"/>
  <c r="I72" i="18"/>
  <c r="E72" i="18"/>
  <c r="I75" i="55" l="1"/>
  <c r="E75" i="55"/>
  <c r="A76" i="55"/>
  <c r="H75" i="55"/>
  <c r="F75" i="55"/>
  <c r="G75" i="55" s="1"/>
  <c r="I74" i="54"/>
  <c r="E74" i="54"/>
  <c r="A75" i="54"/>
  <c r="H74" i="54"/>
  <c r="F74" i="54"/>
  <c r="G74" i="54" s="1"/>
  <c r="I74" i="53"/>
  <c r="E74" i="53"/>
  <c r="A75" i="53"/>
  <c r="H74" i="53"/>
  <c r="F74" i="53"/>
  <c r="G74" i="53" s="1"/>
  <c r="H73" i="18"/>
  <c r="G73" i="18"/>
  <c r="I73" i="18"/>
  <c r="E73" i="18"/>
  <c r="I76" i="55" l="1"/>
  <c r="E76" i="55"/>
  <c r="A77" i="55"/>
  <c r="H76" i="55"/>
  <c r="F76" i="55"/>
  <c r="G76" i="55" s="1"/>
  <c r="I75" i="54"/>
  <c r="E75" i="54"/>
  <c r="A76" i="54"/>
  <c r="H75" i="54"/>
  <c r="F75" i="54"/>
  <c r="G75" i="54" s="1"/>
  <c r="I75" i="53"/>
  <c r="E75" i="53"/>
  <c r="A76" i="53"/>
  <c r="H75" i="53"/>
  <c r="F75" i="53"/>
  <c r="G75" i="53" s="1"/>
  <c r="H74" i="18"/>
  <c r="G74" i="18"/>
  <c r="I74" i="18"/>
  <c r="E74" i="18"/>
  <c r="I77" i="55" l="1"/>
  <c r="E77" i="55"/>
  <c r="A78" i="55"/>
  <c r="H77" i="55"/>
  <c r="F77" i="55"/>
  <c r="G77" i="55" s="1"/>
  <c r="I76" i="54"/>
  <c r="E76" i="54"/>
  <c r="A77" i="54"/>
  <c r="H76" i="54"/>
  <c r="F76" i="54"/>
  <c r="G76" i="54" s="1"/>
  <c r="I76" i="53"/>
  <c r="E76" i="53"/>
  <c r="A77" i="53"/>
  <c r="H76" i="53"/>
  <c r="F76" i="53"/>
  <c r="G76" i="53" s="1"/>
  <c r="H75" i="18"/>
  <c r="G75" i="18"/>
  <c r="I75" i="18"/>
  <c r="E75" i="18"/>
  <c r="I78" i="55" l="1"/>
  <c r="E78" i="55"/>
  <c r="A79" i="55"/>
  <c r="H78" i="55"/>
  <c r="F78" i="55"/>
  <c r="G78" i="55" s="1"/>
  <c r="I77" i="54"/>
  <c r="E77" i="54"/>
  <c r="A78" i="54"/>
  <c r="H77" i="54"/>
  <c r="F77" i="54"/>
  <c r="G77" i="54" s="1"/>
  <c r="I77" i="53"/>
  <c r="E77" i="53"/>
  <c r="A78" i="53"/>
  <c r="H77" i="53"/>
  <c r="F77" i="53"/>
  <c r="G77" i="53" s="1"/>
  <c r="H76" i="18"/>
  <c r="G76" i="18"/>
  <c r="I76" i="18"/>
  <c r="E76" i="18"/>
  <c r="I79" i="55" l="1"/>
  <c r="E79" i="55"/>
  <c r="A80" i="55"/>
  <c r="H79" i="55"/>
  <c r="F79" i="55"/>
  <c r="G79" i="55" s="1"/>
  <c r="I78" i="54"/>
  <c r="E78" i="54"/>
  <c r="A79" i="54"/>
  <c r="H78" i="54"/>
  <c r="F78" i="54"/>
  <c r="G78" i="54" s="1"/>
  <c r="I78" i="53"/>
  <c r="E78" i="53"/>
  <c r="A79" i="53"/>
  <c r="H78" i="53"/>
  <c r="F78" i="53"/>
  <c r="G78" i="53" s="1"/>
  <c r="H77" i="18"/>
  <c r="G77" i="18"/>
  <c r="I77" i="18"/>
  <c r="E77" i="18"/>
  <c r="I80" i="55" l="1"/>
  <c r="E80" i="55"/>
  <c r="A81" i="55"/>
  <c r="H80" i="55"/>
  <c r="F80" i="55"/>
  <c r="G80" i="55" s="1"/>
  <c r="I79" i="54"/>
  <c r="E79" i="54"/>
  <c r="A80" i="54"/>
  <c r="H79" i="54"/>
  <c r="F79" i="54"/>
  <c r="G79" i="54" s="1"/>
  <c r="I79" i="53"/>
  <c r="E79" i="53"/>
  <c r="A80" i="53"/>
  <c r="H79" i="53"/>
  <c r="F79" i="53"/>
  <c r="G79" i="53" s="1"/>
  <c r="H78" i="18"/>
  <c r="G78" i="18"/>
  <c r="I78" i="18"/>
  <c r="E78" i="18"/>
  <c r="I81" i="55" l="1"/>
  <c r="E81" i="55"/>
  <c r="A82" i="55"/>
  <c r="H81" i="55"/>
  <c r="F81" i="55"/>
  <c r="G81" i="55" s="1"/>
  <c r="I80" i="54"/>
  <c r="E80" i="54"/>
  <c r="A81" i="54"/>
  <c r="H80" i="54"/>
  <c r="F80" i="54"/>
  <c r="G80" i="54" s="1"/>
  <c r="I80" i="53"/>
  <c r="E80" i="53"/>
  <c r="A81" i="53"/>
  <c r="H80" i="53"/>
  <c r="F80" i="53"/>
  <c r="G80" i="53" s="1"/>
  <c r="H79" i="18"/>
  <c r="G79" i="18"/>
  <c r="I79" i="18"/>
  <c r="E79" i="18"/>
  <c r="I82" i="55" l="1"/>
  <c r="E82" i="55"/>
  <c r="A83" i="55"/>
  <c r="H82" i="55"/>
  <c r="F82" i="55"/>
  <c r="G82" i="55" s="1"/>
  <c r="I81" i="54"/>
  <c r="E81" i="54"/>
  <c r="A82" i="54"/>
  <c r="H81" i="54"/>
  <c r="F81" i="54"/>
  <c r="G81" i="54" s="1"/>
  <c r="I81" i="53"/>
  <c r="E81" i="53"/>
  <c r="A82" i="53"/>
  <c r="H81" i="53"/>
  <c r="F81" i="53"/>
  <c r="G81" i="53" s="1"/>
  <c r="H80" i="18"/>
  <c r="G80" i="18"/>
  <c r="I80" i="18"/>
  <c r="E80" i="18"/>
  <c r="I83" i="55" l="1"/>
  <c r="E83" i="55"/>
  <c r="A84" i="55"/>
  <c r="H83" i="55"/>
  <c r="F83" i="55"/>
  <c r="G83" i="55" s="1"/>
  <c r="I82" i="54"/>
  <c r="E82" i="54"/>
  <c r="A83" i="54"/>
  <c r="H82" i="54"/>
  <c r="F82" i="54"/>
  <c r="G82" i="54" s="1"/>
  <c r="I82" i="53"/>
  <c r="E82" i="53"/>
  <c r="A83" i="53"/>
  <c r="H82" i="53"/>
  <c r="F82" i="53"/>
  <c r="G82" i="53" s="1"/>
  <c r="H81" i="18"/>
  <c r="G81" i="18"/>
  <c r="I81" i="18"/>
  <c r="E81" i="18"/>
  <c r="I84" i="55" l="1"/>
  <c r="E84" i="55"/>
  <c r="A85" i="55"/>
  <c r="H84" i="55"/>
  <c r="F84" i="55"/>
  <c r="G84" i="55" s="1"/>
  <c r="I83" i="54"/>
  <c r="E83" i="54"/>
  <c r="A84" i="54"/>
  <c r="H83" i="54"/>
  <c r="F83" i="54"/>
  <c r="G83" i="54" s="1"/>
  <c r="I83" i="53"/>
  <c r="E83" i="53"/>
  <c r="A84" i="53"/>
  <c r="H83" i="53"/>
  <c r="F83" i="53"/>
  <c r="G83" i="53" s="1"/>
  <c r="H82" i="18"/>
  <c r="G82" i="18"/>
  <c r="I82" i="18"/>
  <c r="E82" i="18"/>
  <c r="I85" i="55" l="1"/>
  <c r="E85" i="55"/>
  <c r="A86" i="55"/>
  <c r="H85" i="55"/>
  <c r="F85" i="55"/>
  <c r="G85" i="55" s="1"/>
  <c r="I84" i="54"/>
  <c r="E84" i="54"/>
  <c r="A85" i="54"/>
  <c r="H84" i="54"/>
  <c r="F84" i="54"/>
  <c r="G84" i="54" s="1"/>
  <c r="I84" i="53"/>
  <c r="E84" i="53"/>
  <c r="A85" i="53"/>
  <c r="H84" i="53"/>
  <c r="F84" i="53"/>
  <c r="G84" i="53" s="1"/>
  <c r="H83" i="18"/>
  <c r="G83" i="18"/>
  <c r="I83" i="18"/>
  <c r="E83" i="18"/>
  <c r="I86" i="55" l="1"/>
  <c r="E86" i="55"/>
  <c r="A87" i="55"/>
  <c r="H86" i="55"/>
  <c r="F86" i="55"/>
  <c r="G86" i="55" s="1"/>
  <c r="I85" i="54"/>
  <c r="E85" i="54"/>
  <c r="A86" i="54"/>
  <c r="H85" i="54"/>
  <c r="F85" i="54"/>
  <c r="G85" i="54" s="1"/>
  <c r="I85" i="53"/>
  <c r="E85" i="53"/>
  <c r="A86" i="53"/>
  <c r="H85" i="53"/>
  <c r="F85" i="53"/>
  <c r="G85" i="53" s="1"/>
  <c r="H84" i="18"/>
  <c r="G84" i="18"/>
  <c r="I84" i="18"/>
  <c r="E84" i="18"/>
  <c r="I87" i="55" l="1"/>
  <c r="E87" i="55"/>
  <c r="A88" i="55"/>
  <c r="H87" i="55"/>
  <c r="F87" i="55"/>
  <c r="G87" i="55" s="1"/>
  <c r="I86" i="54"/>
  <c r="E86" i="54"/>
  <c r="A87" i="54"/>
  <c r="H86" i="54"/>
  <c r="F86" i="54"/>
  <c r="G86" i="54" s="1"/>
  <c r="I86" i="53"/>
  <c r="E86" i="53"/>
  <c r="A87" i="53"/>
  <c r="H86" i="53"/>
  <c r="F86" i="53"/>
  <c r="G86" i="53" s="1"/>
  <c r="H85" i="18"/>
  <c r="G85" i="18"/>
  <c r="I85" i="18"/>
  <c r="E85" i="18"/>
  <c r="I88" i="55" l="1"/>
  <c r="E88" i="55"/>
  <c r="A89" i="55"/>
  <c r="H88" i="55"/>
  <c r="F88" i="55"/>
  <c r="G88" i="55" s="1"/>
  <c r="I87" i="54"/>
  <c r="E87" i="54"/>
  <c r="A88" i="54"/>
  <c r="H87" i="54"/>
  <c r="F87" i="54"/>
  <c r="G87" i="54" s="1"/>
  <c r="I87" i="53"/>
  <c r="E87" i="53"/>
  <c r="A88" i="53"/>
  <c r="H87" i="53"/>
  <c r="F87" i="53"/>
  <c r="G87" i="53" s="1"/>
  <c r="H86" i="18"/>
  <c r="G86" i="18"/>
  <c r="I86" i="18"/>
  <c r="E86" i="18"/>
  <c r="I89" i="55" l="1"/>
  <c r="E89" i="55"/>
  <c r="A90" i="55"/>
  <c r="H89" i="55"/>
  <c r="F89" i="55"/>
  <c r="G89" i="55" s="1"/>
  <c r="I88" i="54"/>
  <c r="E88" i="54"/>
  <c r="A89" i="54"/>
  <c r="H88" i="54"/>
  <c r="F88" i="54"/>
  <c r="G88" i="54" s="1"/>
  <c r="I88" i="53"/>
  <c r="E88" i="53"/>
  <c r="A89" i="53"/>
  <c r="H88" i="53"/>
  <c r="F88" i="53"/>
  <c r="G88" i="53" s="1"/>
  <c r="H87" i="18"/>
  <c r="G87" i="18"/>
  <c r="I87" i="18"/>
  <c r="E87" i="18"/>
  <c r="I90" i="55" l="1"/>
  <c r="E90" i="55"/>
  <c r="A91" i="55"/>
  <c r="H90" i="55"/>
  <c r="F90" i="55"/>
  <c r="G90" i="55" s="1"/>
  <c r="I89" i="54"/>
  <c r="E89" i="54"/>
  <c r="A90" i="54"/>
  <c r="H89" i="54"/>
  <c r="F89" i="54"/>
  <c r="G89" i="54" s="1"/>
  <c r="I89" i="53"/>
  <c r="E89" i="53"/>
  <c r="A90" i="53"/>
  <c r="H89" i="53"/>
  <c r="F89" i="53"/>
  <c r="G89" i="53" s="1"/>
  <c r="H88" i="18"/>
  <c r="G88" i="18"/>
  <c r="I88" i="18"/>
  <c r="E88" i="18"/>
  <c r="I91" i="55" l="1"/>
  <c r="E91" i="55"/>
  <c r="A92" i="55"/>
  <c r="H91" i="55"/>
  <c r="F91" i="55"/>
  <c r="G91" i="55" s="1"/>
  <c r="I90" i="54"/>
  <c r="E90" i="54"/>
  <c r="A91" i="54"/>
  <c r="H90" i="54"/>
  <c r="F90" i="54"/>
  <c r="G90" i="54" s="1"/>
  <c r="I90" i="53"/>
  <c r="E90" i="53"/>
  <c r="A91" i="53"/>
  <c r="H90" i="53"/>
  <c r="F90" i="53"/>
  <c r="G90" i="53" s="1"/>
  <c r="H89" i="18"/>
  <c r="G89" i="18"/>
  <c r="I89" i="18"/>
  <c r="E89" i="18"/>
  <c r="I92" i="55" l="1"/>
  <c r="E92" i="55"/>
  <c r="A93" i="55"/>
  <c r="H92" i="55"/>
  <c r="F92" i="55"/>
  <c r="G92" i="55" s="1"/>
  <c r="I91" i="54"/>
  <c r="E91" i="54"/>
  <c r="A92" i="54"/>
  <c r="H91" i="54"/>
  <c r="F91" i="54"/>
  <c r="G91" i="54" s="1"/>
  <c r="I91" i="53"/>
  <c r="E91" i="53"/>
  <c r="A92" i="53"/>
  <c r="H91" i="53"/>
  <c r="F91" i="53"/>
  <c r="G91" i="53" s="1"/>
  <c r="H90" i="18"/>
  <c r="G90" i="18"/>
  <c r="I90" i="18"/>
  <c r="E90" i="18"/>
  <c r="I93" i="55" l="1"/>
  <c r="E93" i="55"/>
  <c r="A94" i="55"/>
  <c r="H93" i="55"/>
  <c r="F93" i="55"/>
  <c r="G93" i="55" s="1"/>
  <c r="I92" i="54"/>
  <c r="E92" i="54"/>
  <c r="A93" i="54"/>
  <c r="H92" i="54"/>
  <c r="F92" i="54"/>
  <c r="G92" i="54" s="1"/>
  <c r="I92" i="53"/>
  <c r="E92" i="53"/>
  <c r="A93" i="53"/>
  <c r="H92" i="53"/>
  <c r="F92" i="53"/>
  <c r="G92" i="53" s="1"/>
  <c r="H91" i="18"/>
  <c r="G91" i="18"/>
  <c r="I91" i="18"/>
  <c r="E91" i="18"/>
  <c r="I94" i="55" l="1"/>
  <c r="E94" i="55"/>
  <c r="A95" i="55"/>
  <c r="H94" i="55"/>
  <c r="F94" i="55"/>
  <c r="G94" i="55" s="1"/>
  <c r="I93" i="54"/>
  <c r="E93" i="54"/>
  <c r="A94" i="54"/>
  <c r="H93" i="54"/>
  <c r="F93" i="54"/>
  <c r="G93" i="54" s="1"/>
  <c r="I93" i="53"/>
  <c r="E93" i="53"/>
  <c r="A94" i="53"/>
  <c r="H93" i="53"/>
  <c r="F93" i="53"/>
  <c r="G93" i="53" s="1"/>
  <c r="H92" i="18"/>
  <c r="G92" i="18"/>
  <c r="I92" i="18"/>
  <c r="E92" i="18"/>
  <c r="I95" i="55" l="1"/>
  <c r="E95" i="55"/>
  <c r="A96" i="55"/>
  <c r="H95" i="55"/>
  <c r="F95" i="55"/>
  <c r="G95" i="55" s="1"/>
  <c r="I94" i="54"/>
  <c r="E94" i="54"/>
  <c r="A95" i="54"/>
  <c r="H94" i="54"/>
  <c r="F94" i="54"/>
  <c r="G94" i="54" s="1"/>
  <c r="I94" i="53"/>
  <c r="E94" i="53"/>
  <c r="A95" i="53"/>
  <c r="H94" i="53"/>
  <c r="F94" i="53"/>
  <c r="G94" i="53" s="1"/>
  <c r="H93" i="18"/>
  <c r="G93" i="18"/>
  <c r="I93" i="18"/>
  <c r="E93" i="18"/>
  <c r="I96" i="55" l="1"/>
  <c r="E96" i="55"/>
  <c r="A97" i="55"/>
  <c r="H96" i="55"/>
  <c r="F96" i="55"/>
  <c r="G96" i="55" s="1"/>
  <c r="I95" i="54"/>
  <c r="E95" i="54"/>
  <c r="A96" i="54"/>
  <c r="H95" i="54"/>
  <c r="F95" i="54"/>
  <c r="G95" i="54" s="1"/>
  <c r="I95" i="53"/>
  <c r="E95" i="53"/>
  <c r="A96" i="53"/>
  <c r="H95" i="53"/>
  <c r="F95" i="53"/>
  <c r="G95" i="53" s="1"/>
  <c r="H94" i="18"/>
  <c r="G94" i="18"/>
  <c r="I94" i="18"/>
  <c r="E94" i="18"/>
  <c r="I97" i="55" l="1"/>
  <c r="E97" i="55"/>
  <c r="A98" i="55"/>
  <c r="H97" i="55"/>
  <c r="F97" i="55"/>
  <c r="G97" i="55" s="1"/>
  <c r="I96" i="54"/>
  <c r="E96" i="54"/>
  <c r="A97" i="54"/>
  <c r="H96" i="54"/>
  <c r="F96" i="54"/>
  <c r="G96" i="54" s="1"/>
  <c r="I96" i="53"/>
  <c r="E96" i="53"/>
  <c r="A97" i="53"/>
  <c r="H96" i="53"/>
  <c r="F96" i="53"/>
  <c r="G96" i="53" s="1"/>
  <c r="H95" i="18"/>
  <c r="G95" i="18"/>
  <c r="I95" i="18"/>
  <c r="E95" i="18"/>
  <c r="I98" i="55" l="1"/>
  <c r="E98" i="55"/>
  <c r="A99" i="55"/>
  <c r="H98" i="55"/>
  <c r="F98" i="55"/>
  <c r="G98" i="55" s="1"/>
  <c r="I97" i="54"/>
  <c r="E97" i="54"/>
  <c r="A98" i="54"/>
  <c r="H97" i="54"/>
  <c r="F97" i="54"/>
  <c r="G97" i="54" s="1"/>
  <c r="I97" i="53"/>
  <c r="E97" i="53"/>
  <c r="A98" i="53"/>
  <c r="H97" i="53"/>
  <c r="F97" i="53"/>
  <c r="G97" i="53" s="1"/>
  <c r="H96" i="18"/>
  <c r="G96" i="18"/>
  <c r="I96" i="18"/>
  <c r="E96" i="18"/>
  <c r="I99" i="55" l="1"/>
  <c r="E99" i="55"/>
  <c r="A100" i="55"/>
  <c r="H99" i="55"/>
  <c r="F99" i="55"/>
  <c r="G99" i="55" s="1"/>
  <c r="I98" i="54"/>
  <c r="E98" i="54"/>
  <c r="A99" i="54"/>
  <c r="H98" i="54"/>
  <c r="F98" i="54"/>
  <c r="G98" i="54" s="1"/>
  <c r="I98" i="53"/>
  <c r="E98" i="53"/>
  <c r="A99" i="53"/>
  <c r="H98" i="53"/>
  <c r="F98" i="53"/>
  <c r="G98" i="53" s="1"/>
  <c r="H97" i="18"/>
  <c r="G97" i="18"/>
  <c r="I97" i="18"/>
  <c r="E97" i="18"/>
  <c r="I100" i="55" l="1"/>
  <c r="E100" i="55"/>
  <c r="A101" i="55"/>
  <c r="H100" i="55"/>
  <c r="F100" i="55"/>
  <c r="G100" i="55" s="1"/>
  <c r="I99" i="54"/>
  <c r="E99" i="54"/>
  <c r="A100" i="54"/>
  <c r="H99" i="54"/>
  <c r="F99" i="54"/>
  <c r="G99" i="54" s="1"/>
  <c r="I99" i="53"/>
  <c r="E99" i="53"/>
  <c r="A100" i="53"/>
  <c r="H99" i="53"/>
  <c r="F99" i="53"/>
  <c r="G99" i="53" s="1"/>
  <c r="H98" i="18"/>
  <c r="G98" i="18"/>
  <c r="I98" i="18"/>
  <c r="E98" i="18"/>
  <c r="I101" i="55" l="1"/>
  <c r="E101" i="55"/>
  <c r="A102" i="55"/>
  <c r="H101" i="55"/>
  <c r="F101" i="55"/>
  <c r="G101" i="55" s="1"/>
  <c r="I100" i="54"/>
  <c r="E100" i="54"/>
  <c r="A101" i="54"/>
  <c r="H100" i="54"/>
  <c r="F100" i="54"/>
  <c r="G100" i="54" s="1"/>
  <c r="I100" i="53"/>
  <c r="E100" i="53"/>
  <c r="A101" i="53"/>
  <c r="H100" i="53"/>
  <c r="F100" i="53"/>
  <c r="G100" i="53" s="1"/>
  <c r="H99" i="18"/>
  <c r="G99" i="18"/>
  <c r="I99" i="18"/>
  <c r="E99" i="18"/>
  <c r="I102" i="55" l="1"/>
  <c r="E102" i="55"/>
  <c r="A103" i="55"/>
  <c r="H102" i="55"/>
  <c r="F102" i="55"/>
  <c r="G102" i="55" s="1"/>
  <c r="I101" i="54"/>
  <c r="E101" i="54"/>
  <c r="A102" i="54"/>
  <c r="H101" i="54"/>
  <c r="F101" i="54"/>
  <c r="G101" i="54" s="1"/>
  <c r="I101" i="53"/>
  <c r="E101" i="53"/>
  <c r="A102" i="53"/>
  <c r="H101" i="53"/>
  <c r="F101" i="53"/>
  <c r="G101" i="53" s="1"/>
  <c r="H100" i="18"/>
  <c r="G100" i="18"/>
  <c r="I100" i="18"/>
  <c r="E100" i="18"/>
  <c r="I103" i="55" l="1"/>
  <c r="E103" i="55"/>
  <c r="A104" i="55"/>
  <c r="H103" i="55"/>
  <c r="F103" i="55"/>
  <c r="G103" i="55" s="1"/>
  <c r="I102" i="54"/>
  <c r="E102" i="54"/>
  <c r="A103" i="54"/>
  <c r="H102" i="54"/>
  <c r="F102" i="54"/>
  <c r="G102" i="54" s="1"/>
  <c r="I102" i="53"/>
  <c r="E102" i="53"/>
  <c r="A103" i="53"/>
  <c r="H102" i="53"/>
  <c r="F102" i="53"/>
  <c r="G102" i="53" s="1"/>
  <c r="H101" i="18"/>
  <c r="G101" i="18"/>
  <c r="I101" i="18"/>
  <c r="E101" i="18"/>
  <c r="I104" i="55" l="1"/>
  <c r="E104" i="55"/>
  <c r="A105" i="55"/>
  <c r="H104" i="55"/>
  <c r="F104" i="55"/>
  <c r="G104" i="55" s="1"/>
  <c r="I103" i="54"/>
  <c r="E103" i="54"/>
  <c r="A104" i="54"/>
  <c r="H103" i="54"/>
  <c r="F103" i="54"/>
  <c r="G103" i="54" s="1"/>
  <c r="I103" i="53"/>
  <c r="E103" i="53"/>
  <c r="A104" i="53"/>
  <c r="H103" i="53"/>
  <c r="F103" i="53"/>
  <c r="G103" i="53" s="1"/>
  <c r="H102" i="18"/>
  <c r="G102" i="18"/>
  <c r="I102" i="18"/>
  <c r="E102" i="18"/>
  <c r="I105" i="55" l="1"/>
  <c r="E105" i="55"/>
  <c r="A106" i="55"/>
  <c r="H105" i="55"/>
  <c r="F105" i="55"/>
  <c r="G105" i="55" s="1"/>
  <c r="I104" i="54"/>
  <c r="E104" i="54"/>
  <c r="A105" i="54"/>
  <c r="H104" i="54"/>
  <c r="F104" i="54"/>
  <c r="G104" i="54" s="1"/>
  <c r="I104" i="53"/>
  <c r="E104" i="53"/>
  <c r="A105" i="53"/>
  <c r="H104" i="53"/>
  <c r="F104" i="53"/>
  <c r="G104" i="53" s="1"/>
  <c r="H103" i="18"/>
  <c r="G103" i="18"/>
  <c r="I103" i="18"/>
  <c r="E103" i="18"/>
  <c r="I106" i="55" l="1"/>
  <c r="E106" i="55"/>
  <c r="A107" i="55"/>
  <c r="H106" i="55"/>
  <c r="F106" i="55"/>
  <c r="G106" i="55" s="1"/>
  <c r="I105" i="54"/>
  <c r="E105" i="54"/>
  <c r="A106" i="54"/>
  <c r="H105" i="54"/>
  <c r="F105" i="54"/>
  <c r="G105" i="54" s="1"/>
  <c r="I105" i="53"/>
  <c r="E105" i="53"/>
  <c r="A106" i="53"/>
  <c r="H105" i="53"/>
  <c r="F105" i="53"/>
  <c r="G105" i="53" s="1"/>
  <c r="H104" i="18"/>
  <c r="G104" i="18"/>
  <c r="I104" i="18"/>
  <c r="E104" i="18"/>
  <c r="I107" i="55" l="1"/>
  <c r="E107" i="55"/>
  <c r="A108" i="55"/>
  <c r="H107" i="55"/>
  <c r="F107" i="55"/>
  <c r="G107" i="55" s="1"/>
  <c r="I106" i="54"/>
  <c r="E106" i="54"/>
  <c r="A107" i="54"/>
  <c r="H106" i="54"/>
  <c r="F106" i="54"/>
  <c r="G106" i="54" s="1"/>
  <c r="I106" i="53"/>
  <c r="E106" i="53"/>
  <c r="A107" i="53"/>
  <c r="H106" i="53"/>
  <c r="F106" i="53"/>
  <c r="G106" i="53" s="1"/>
  <c r="H105" i="18"/>
  <c r="G105" i="18"/>
  <c r="I105" i="18"/>
  <c r="E105" i="18"/>
  <c r="I108" i="55" l="1"/>
  <c r="E108" i="55"/>
  <c r="A109" i="55"/>
  <c r="H108" i="55"/>
  <c r="F108" i="55"/>
  <c r="G108" i="55" s="1"/>
  <c r="I107" i="54"/>
  <c r="E107" i="54"/>
  <c r="A108" i="54"/>
  <c r="H107" i="54"/>
  <c r="F107" i="54"/>
  <c r="G107" i="54" s="1"/>
  <c r="I107" i="53"/>
  <c r="E107" i="53"/>
  <c r="A108" i="53"/>
  <c r="H107" i="53"/>
  <c r="F107" i="53"/>
  <c r="G107" i="53" s="1"/>
  <c r="H106" i="18"/>
  <c r="G106" i="18"/>
  <c r="I106" i="18"/>
  <c r="E106" i="18"/>
  <c r="I109" i="55" l="1"/>
  <c r="E109" i="55"/>
  <c r="A110" i="55"/>
  <c r="H109" i="55"/>
  <c r="F109" i="55"/>
  <c r="G109" i="55" s="1"/>
  <c r="I108" i="54"/>
  <c r="E108" i="54"/>
  <c r="A109" i="54"/>
  <c r="H108" i="54"/>
  <c r="F108" i="54"/>
  <c r="G108" i="54" s="1"/>
  <c r="I108" i="53"/>
  <c r="E108" i="53"/>
  <c r="A109" i="53"/>
  <c r="H108" i="53"/>
  <c r="F108" i="53"/>
  <c r="G108" i="53" s="1"/>
  <c r="H107" i="18"/>
  <c r="G107" i="18"/>
  <c r="I107" i="18"/>
  <c r="E107" i="18"/>
  <c r="I110" i="55" l="1"/>
  <c r="A111" i="55"/>
  <c r="E110" i="55"/>
  <c r="H110" i="55"/>
  <c r="F110" i="55"/>
  <c r="G110" i="55" s="1"/>
  <c r="I109" i="54"/>
  <c r="E109" i="54"/>
  <c r="A110" i="54"/>
  <c r="H109" i="54"/>
  <c r="F109" i="54"/>
  <c r="G109" i="54" s="1"/>
  <c r="I109" i="53"/>
  <c r="E109" i="53"/>
  <c r="A110" i="53"/>
  <c r="H109" i="53"/>
  <c r="F109" i="53"/>
  <c r="G109" i="53" s="1"/>
  <c r="H108" i="18"/>
  <c r="G108" i="18"/>
  <c r="I108" i="18"/>
  <c r="E108" i="18"/>
  <c r="I111" i="55" l="1"/>
  <c r="E111" i="55"/>
  <c r="A112" i="55"/>
  <c r="H111" i="55"/>
  <c r="F111" i="55"/>
  <c r="G111" i="55" s="1"/>
  <c r="I110" i="54"/>
  <c r="A111" i="54"/>
  <c r="E110" i="54"/>
  <c r="H110" i="54"/>
  <c r="F110" i="54"/>
  <c r="G110" i="54" s="1"/>
  <c r="I110" i="53"/>
  <c r="A111" i="53"/>
  <c r="E110" i="53"/>
  <c r="H110" i="53"/>
  <c r="F110" i="53"/>
  <c r="G110" i="53" s="1"/>
  <c r="H109" i="18"/>
  <c r="G109" i="18"/>
  <c r="I109" i="18"/>
  <c r="E109" i="18"/>
  <c r="I112" i="55" l="1"/>
  <c r="E112" i="55"/>
  <c r="A113" i="55"/>
  <c r="H112" i="55"/>
  <c r="F112" i="55"/>
  <c r="G112" i="55" s="1"/>
  <c r="I111" i="54"/>
  <c r="E111" i="54"/>
  <c r="A112" i="54"/>
  <c r="H111" i="54"/>
  <c r="F111" i="54"/>
  <c r="G111" i="54" s="1"/>
  <c r="I111" i="53"/>
  <c r="E111" i="53"/>
  <c r="A112" i="53"/>
  <c r="H111" i="53"/>
  <c r="F111" i="53"/>
  <c r="G111" i="53" s="1"/>
  <c r="H110" i="18"/>
  <c r="G110" i="18"/>
  <c r="I110" i="18"/>
  <c r="E110" i="18"/>
  <c r="I113" i="55" l="1"/>
  <c r="E113" i="55"/>
  <c r="A114" i="55"/>
  <c r="H113" i="55"/>
  <c r="F113" i="55"/>
  <c r="G113" i="55" s="1"/>
  <c r="I112" i="54"/>
  <c r="E112" i="54"/>
  <c r="A113" i="54"/>
  <c r="H112" i="54"/>
  <c r="F112" i="54"/>
  <c r="G112" i="54" s="1"/>
  <c r="I112" i="53"/>
  <c r="E112" i="53"/>
  <c r="A113" i="53"/>
  <c r="H112" i="53"/>
  <c r="F112" i="53"/>
  <c r="G112" i="53" s="1"/>
  <c r="I111" i="18"/>
  <c r="E111" i="18"/>
  <c r="H111" i="18"/>
  <c r="G111" i="18"/>
  <c r="I114" i="55" l="1"/>
  <c r="E114" i="55"/>
  <c r="A115" i="55"/>
  <c r="H114" i="55"/>
  <c r="F114" i="55"/>
  <c r="G114" i="55" s="1"/>
  <c r="I113" i="54"/>
  <c r="E113" i="54"/>
  <c r="A114" i="54"/>
  <c r="H113" i="54"/>
  <c r="F113" i="54"/>
  <c r="G113" i="54" s="1"/>
  <c r="I113" i="53"/>
  <c r="E113" i="53"/>
  <c r="A114" i="53"/>
  <c r="H113" i="53"/>
  <c r="F113" i="53"/>
  <c r="G113" i="53" s="1"/>
  <c r="I112" i="18"/>
  <c r="E112" i="18"/>
  <c r="H112" i="18"/>
  <c r="G112" i="18"/>
  <c r="I115" i="55" l="1"/>
  <c r="E115" i="55"/>
  <c r="A116" i="55"/>
  <c r="H115" i="55"/>
  <c r="F115" i="55"/>
  <c r="G115" i="55" s="1"/>
  <c r="I114" i="54"/>
  <c r="E114" i="54"/>
  <c r="A115" i="54"/>
  <c r="H114" i="54"/>
  <c r="F114" i="54"/>
  <c r="G114" i="54" s="1"/>
  <c r="I114" i="53"/>
  <c r="E114" i="53"/>
  <c r="A115" i="53"/>
  <c r="H114" i="53"/>
  <c r="F114" i="53"/>
  <c r="G114" i="53" s="1"/>
  <c r="I113" i="18"/>
  <c r="E113" i="18"/>
  <c r="H113" i="18"/>
  <c r="G113" i="18"/>
  <c r="I116" i="55" l="1"/>
  <c r="E116" i="55"/>
  <c r="A117" i="55"/>
  <c r="H116" i="55"/>
  <c r="F116" i="55"/>
  <c r="G116" i="55" s="1"/>
  <c r="I115" i="54"/>
  <c r="E115" i="54"/>
  <c r="A116" i="54"/>
  <c r="H115" i="54"/>
  <c r="F115" i="54"/>
  <c r="G115" i="54" s="1"/>
  <c r="I115" i="53"/>
  <c r="E115" i="53"/>
  <c r="A116" i="53"/>
  <c r="H115" i="53"/>
  <c r="F115" i="53"/>
  <c r="G115" i="53" s="1"/>
  <c r="I114" i="18"/>
  <c r="E114" i="18"/>
  <c r="H114" i="18"/>
  <c r="G114" i="18"/>
  <c r="I117" i="55" l="1"/>
  <c r="E117" i="55"/>
  <c r="A118" i="55"/>
  <c r="H117" i="55"/>
  <c r="F117" i="55"/>
  <c r="G117" i="55" s="1"/>
  <c r="I116" i="54"/>
  <c r="E116" i="54"/>
  <c r="A117" i="54"/>
  <c r="H116" i="54"/>
  <c r="F116" i="54"/>
  <c r="G116" i="54" s="1"/>
  <c r="I116" i="53"/>
  <c r="E116" i="53"/>
  <c r="A117" i="53"/>
  <c r="H116" i="53"/>
  <c r="F116" i="53"/>
  <c r="G116" i="53" s="1"/>
  <c r="I115" i="18"/>
  <c r="E115" i="18"/>
  <c r="H115" i="18"/>
  <c r="G115" i="18"/>
  <c r="I118" i="55" l="1"/>
  <c r="E118" i="55"/>
  <c r="A119" i="55"/>
  <c r="H118" i="55"/>
  <c r="F118" i="55"/>
  <c r="G118" i="55" s="1"/>
  <c r="I117" i="54"/>
  <c r="E117" i="54"/>
  <c r="A118" i="54"/>
  <c r="H117" i="54"/>
  <c r="F117" i="54"/>
  <c r="G117" i="54" s="1"/>
  <c r="I117" i="53"/>
  <c r="E117" i="53"/>
  <c r="A118" i="53"/>
  <c r="H117" i="53"/>
  <c r="F117" i="53"/>
  <c r="G117" i="53" s="1"/>
  <c r="I116" i="18"/>
  <c r="E116" i="18"/>
  <c r="H116" i="18"/>
  <c r="G116" i="18"/>
  <c r="I119" i="55" l="1"/>
  <c r="E119" i="55"/>
  <c r="A120" i="55"/>
  <c r="H119" i="55"/>
  <c r="F119" i="55"/>
  <c r="G119" i="55" s="1"/>
  <c r="I118" i="54"/>
  <c r="E118" i="54"/>
  <c r="A119" i="54"/>
  <c r="H118" i="54"/>
  <c r="F118" i="54"/>
  <c r="G118" i="54" s="1"/>
  <c r="I118" i="53"/>
  <c r="E118" i="53"/>
  <c r="A119" i="53"/>
  <c r="H118" i="53"/>
  <c r="F118" i="53"/>
  <c r="G118" i="53" s="1"/>
  <c r="I117" i="18"/>
  <c r="E117" i="18"/>
  <c r="H117" i="18"/>
  <c r="G117" i="18"/>
  <c r="I120" i="55" l="1"/>
  <c r="E120" i="55"/>
  <c r="A121" i="55"/>
  <c r="H120" i="55"/>
  <c r="F120" i="55"/>
  <c r="G120" i="55" s="1"/>
  <c r="I119" i="54"/>
  <c r="E119" i="54"/>
  <c r="A120" i="54"/>
  <c r="H119" i="54"/>
  <c r="F119" i="54"/>
  <c r="G119" i="54" s="1"/>
  <c r="I119" i="53"/>
  <c r="E119" i="53"/>
  <c r="A120" i="53"/>
  <c r="H119" i="53"/>
  <c r="F119" i="53"/>
  <c r="G119" i="53" s="1"/>
  <c r="I118" i="18"/>
  <c r="E118" i="18"/>
  <c r="H118" i="18"/>
  <c r="G118" i="18"/>
  <c r="I121" i="55" l="1"/>
  <c r="E121" i="55"/>
  <c r="A122" i="55"/>
  <c r="H121" i="55"/>
  <c r="F121" i="55"/>
  <c r="G121" i="55" s="1"/>
  <c r="I120" i="54"/>
  <c r="E120" i="54"/>
  <c r="A121" i="54"/>
  <c r="H120" i="54"/>
  <c r="F120" i="54"/>
  <c r="G120" i="54" s="1"/>
  <c r="I120" i="53"/>
  <c r="E120" i="53"/>
  <c r="A121" i="53"/>
  <c r="H120" i="53"/>
  <c r="F120" i="53"/>
  <c r="G120" i="53" s="1"/>
  <c r="I119" i="18"/>
  <c r="E119" i="18"/>
  <c r="H119" i="18"/>
  <c r="G119" i="18"/>
  <c r="I122" i="55" l="1"/>
  <c r="E122" i="55"/>
  <c r="A123" i="55"/>
  <c r="H122" i="55"/>
  <c r="F122" i="55"/>
  <c r="G122" i="55" s="1"/>
  <c r="I121" i="54"/>
  <c r="E121" i="54"/>
  <c r="A122" i="54"/>
  <c r="H121" i="54"/>
  <c r="F121" i="54"/>
  <c r="G121" i="54" s="1"/>
  <c r="I121" i="53"/>
  <c r="E121" i="53"/>
  <c r="A122" i="53"/>
  <c r="H121" i="53"/>
  <c r="F121" i="53"/>
  <c r="G121" i="53" s="1"/>
  <c r="I120" i="18"/>
  <c r="E120" i="18"/>
  <c r="H120" i="18"/>
  <c r="G120" i="18"/>
  <c r="I123" i="55" l="1"/>
  <c r="E123" i="55"/>
  <c r="A124" i="55"/>
  <c r="H123" i="55"/>
  <c r="F123" i="55"/>
  <c r="G123" i="55" s="1"/>
  <c r="I122" i="54"/>
  <c r="E122" i="54"/>
  <c r="A123" i="54"/>
  <c r="H122" i="54"/>
  <c r="F122" i="54"/>
  <c r="G122" i="54" s="1"/>
  <c r="I122" i="53"/>
  <c r="E122" i="53"/>
  <c r="A123" i="53"/>
  <c r="H122" i="53"/>
  <c r="F122" i="53"/>
  <c r="G122" i="53" s="1"/>
  <c r="I121" i="18"/>
  <c r="E121" i="18"/>
  <c r="H121" i="18"/>
  <c r="G121" i="18"/>
  <c r="I124" i="55" l="1"/>
  <c r="E124" i="55"/>
  <c r="A125" i="55"/>
  <c r="H124" i="55"/>
  <c r="F124" i="55"/>
  <c r="G124" i="55" s="1"/>
  <c r="I123" i="54"/>
  <c r="E123" i="54"/>
  <c r="A124" i="54"/>
  <c r="H123" i="54"/>
  <c r="F123" i="54"/>
  <c r="G123" i="54" s="1"/>
  <c r="I123" i="53"/>
  <c r="E123" i="53"/>
  <c r="A124" i="53"/>
  <c r="H123" i="53"/>
  <c r="F123" i="53"/>
  <c r="G123" i="53" s="1"/>
  <c r="I122" i="18"/>
  <c r="E122" i="18"/>
  <c r="H122" i="18"/>
  <c r="G122" i="18"/>
  <c r="I125" i="55" l="1"/>
  <c r="E125" i="55"/>
  <c r="A126" i="55"/>
  <c r="H125" i="55"/>
  <c r="F125" i="55"/>
  <c r="G125" i="55" s="1"/>
  <c r="I124" i="54"/>
  <c r="E124" i="54"/>
  <c r="A125" i="54"/>
  <c r="H124" i="54"/>
  <c r="F124" i="54"/>
  <c r="G124" i="54" s="1"/>
  <c r="I124" i="53"/>
  <c r="E124" i="53"/>
  <c r="A125" i="53"/>
  <c r="H124" i="53"/>
  <c r="F124" i="53"/>
  <c r="G124" i="53" s="1"/>
  <c r="I123" i="18"/>
  <c r="E123" i="18"/>
  <c r="H123" i="18"/>
  <c r="G123" i="18"/>
  <c r="I126" i="55" l="1"/>
  <c r="E126" i="55"/>
  <c r="A127" i="55"/>
  <c r="H126" i="55"/>
  <c r="F126" i="55"/>
  <c r="G126" i="55" s="1"/>
  <c r="I125" i="54"/>
  <c r="E125" i="54"/>
  <c r="A126" i="54"/>
  <c r="H125" i="54"/>
  <c r="F125" i="54"/>
  <c r="G125" i="54" s="1"/>
  <c r="I125" i="53"/>
  <c r="E125" i="53"/>
  <c r="A126" i="53"/>
  <c r="H125" i="53"/>
  <c r="F125" i="53"/>
  <c r="G125" i="53" s="1"/>
  <c r="I124" i="18"/>
  <c r="E124" i="18"/>
  <c r="H124" i="18"/>
  <c r="G124" i="18"/>
  <c r="I127" i="55" l="1"/>
  <c r="E127" i="55"/>
  <c r="A128" i="55"/>
  <c r="H127" i="55"/>
  <c r="F127" i="55"/>
  <c r="G127" i="55" s="1"/>
  <c r="I126" i="54"/>
  <c r="E126" i="54"/>
  <c r="A127" i="54"/>
  <c r="H126" i="54"/>
  <c r="F126" i="54"/>
  <c r="G126" i="54" s="1"/>
  <c r="I126" i="53"/>
  <c r="E126" i="53"/>
  <c r="A127" i="53"/>
  <c r="H126" i="53"/>
  <c r="F126" i="53"/>
  <c r="G126" i="53" s="1"/>
  <c r="I125" i="18"/>
  <c r="E125" i="18"/>
  <c r="H125" i="18"/>
  <c r="G125" i="18"/>
  <c r="I128" i="55" l="1"/>
  <c r="E128" i="55"/>
  <c r="A129" i="55"/>
  <c r="H128" i="55"/>
  <c r="F128" i="55"/>
  <c r="G128" i="55" s="1"/>
  <c r="I127" i="54"/>
  <c r="E127" i="54"/>
  <c r="A128" i="54"/>
  <c r="H127" i="54"/>
  <c r="F127" i="54"/>
  <c r="G127" i="54" s="1"/>
  <c r="I127" i="53"/>
  <c r="E127" i="53"/>
  <c r="A128" i="53"/>
  <c r="H127" i="53"/>
  <c r="F127" i="53"/>
  <c r="G127" i="53" s="1"/>
  <c r="I126" i="18"/>
  <c r="E126" i="18"/>
  <c r="H126" i="18"/>
  <c r="G126" i="18"/>
  <c r="I129" i="55" l="1"/>
  <c r="E129" i="55"/>
  <c r="A130" i="55"/>
  <c r="H129" i="55"/>
  <c r="F129" i="55"/>
  <c r="G129" i="55" s="1"/>
  <c r="I128" i="54"/>
  <c r="E128" i="54"/>
  <c r="A129" i="54"/>
  <c r="H128" i="54"/>
  <c r="F128" i="54"/>
  <c r="G128" i="54" s="1"/>
  <c r="I128" i="53"/>
  <c r="E128" i="53"/>
  <c r="A129" i="53"/>
  <c r="H128" i="53"/>
  <c r="F128" i="53"/>
  <c r="G128" i="53" s="1"/>
  <c r="I127" i="18"/>
  <c r="E127" i="18"/>
  <c r="H127" i="18"/>
  <c r="G127" i="18"/>
  <c r="I130" i="55" l="1"/>
  <c r="E130" i="55"/>
  <c r="A131" i="55"/>
  <c r="H130" i="55"/>
  <c r="F130" i="55"/>
  <c r="G130" i="55" s="1"/>
  <c r="I129" i="54"/>
  <c r="E129" i="54"/>
  <c r="A130" i="54"/>
  <c r="H129" i="54"/>
  <c r="F129" i="54"/>
  <c r="G129" i="54" s="1"/>
  <c r="I129" i="53"/>
  <c r="E129" i="53"/>
  <c r="A130" i="53"/>
  <c r="H129" i="53"/>
  <c r="F129" i="53"/>
  <c r="G129" i="53" s="1"/>
  <c r="I128" i="18"/>
  <c r="E128" i="18"/>
  <c r="H128" i="18"/>
  <c r="G128" i="18"/>
  <c r="I131" i="55" l="1"/>
  <c r="E131" i="55"/>
  <c r="A132" i="55"/>
  <c r="H131" i="55"/>
  <c r="F131" i="55"/>
  <c r="G131" i="55" s="1"/>
  <c r="I130" i="54"/>
  <c r="E130" i="54"/>
  <c r="A131" i="54"/>
  <c r="H130" i="54"/>
  <c r="F130" i="54"/>
  <c r="G130" i="54" s="1"/>
  <c r="I130" i="53"/>
  <c r="E130" i="53"/>
  <c r="A131" i="53"/>
  <c r="H130" i="53"/>
  <c r="F130" i="53"/>
  <c r="G130" i="53" s="1"/>
  <c r="I129" i="18"/>
  <c r="E129" i="18"/>
  <c r="H129" i="18"/>
  <c r="G129" i="18"/>
  <c r="I132" i="55" l="1"/>
  <c r="E132" i="55"/>
  <c r="A133" i="55"/>
  <c r="H132" i="55"/>
  <c r="F132" i="55"/>
  <c r="G132" i="55" s="1"/>
  <c r="I131" i="54"/>
  <c r="E131" i="54"/>
  <c r="A132" i="54"/>
  <c r="H131" i="54"/>
  <c r="F131" i="54"/>
  <c r="G131" i="54" s="1"/>
  <c r="I131" i="53"/>
  <c r="E131" i="53"/>
  <c r="A132" i="53"/>
  <c r="H131" i="53"/>
  <c r="F131" i="53"/>
  <c r="G131" i="53" s="1"/>
  <c r="I130" i="18"/>
  <c r="E130" i="18"/>
  <c r="H130" i="18"/>
  <c r="G130" i="18"/>
  <c r="I133" i="55" l="1"/>
  <c r="E133" i="55"/>
  <c r="A134" i="55"/>
  <c r="H133" i="55"/>
  <c r="F133" i="55"/>
  <c r="G133" i="55" s="1"/>
  <c r="I132" i="54"/>
  <c r="E132" i="54"/>
  <c r="A133" i="54"/>
  <c r="H132" i="54"/>
  <c r="F132" i="54"/>
  <c r="G132" i="54" s="1"/>
  <c r="I132" i="53"/>
  <c r="E132" i="53"/>
  <c r="A133" i="53"/>
  <c r="H132" i="53"/>
  <c r="F132" i="53"/>
  <c r="G132" i="53" s="1"/>
  <c r="I131" i="18"/>
  <c r="E131" i="18"/>
  <c r="H131" i="18"/>
  <c r="G131" i="18"/>
  <c r="I134" i="55" l="1"/>
  <c r="E134" i="55"/>
  <c r="A135" i="55"/>
  <c r="H134" i="55"/>
  <c r="F134" i="55"/>
  <c r="G134" i="55" s="1"/>
  <c r="I133" i="54"/>
  <c r="E133" i="54"/>
  <c r="A134" i="54"/>
  <c r="H133" i="54"/>
  <c r="F133" i="54"/>
  <c r="G133" i="54" s="1"/>
  <c r="I133" i="53"/>
  <c r="E133" i="53"/>
  <c r="A134" i="53"/>
  <c r="H133" i="53"/>
  <c r="F133" i="53"/>
  <c r="G133" i="53" s="1"/>
  <c r="I132" i="18"/>
  <c r="E132" i="18"/>
  <c r="H132" i="18"/>
  <c r="G132" i="18"/>
  <c r="I135" i="55" l="1"/>
  <c r="E135" i="55"/>
  <c r="A136" i="55"/>
  <c r="H135" i="55"/>
  <c r="F135" i="55"/>
  <c r="G135" i="55" s="1"/>
  <c r="I134" i="54"/>
  <c r="E134" i="54"/>
  <c r="A135" i="54"/>
  <c r="H134" i="54"/>
  <c r="F134" i="54"/>
  <c r="G134" i="54" s="1"/>
  <c r="I134" i="53"/>
  <c r="E134" i="53"/>
  <c r="A135" i="53"/>
  <c r="H134" i="53"/>
  <c r="F134" i="53"/>
  <c r="G134" i="53" s="1"/>
  <c r="I133" i="18"/>
  <c r="E133" i="18"/>
  <c r="H133" i="18"/>
  <c r="G133" i="18"/>
  <c r="I136" i="55" l="1"/>
  <c r="E136" i="55"/>
  <c r="A137" i="55"/>
  <c r="H136" i="55"/>
  <c r="F136" i="55"/>
  <c r="G136" i="55" s="1"/>
  <c r="I135" i="54"/>
  <c r="E135" i="54"/>
  <c r="A136" i="54"/>
  <c r="H135" i="54"/>
  <c r="F135" i="54"/>
  <c r="G135" i="54" s="1"/>
  <c r="I135" i="53"/>
  <c r="E135" i="53"/>
  <c r="A136" i="53"/>
  <c r="H135" i="53"/>
  <c r="F135" i="53"/>
  <c r="G135" i="53" s="1"/>
  <c r="I134" i="18"/>
  <c r="E134" i="18"/>
  <c r="H134" i="18"/>
  <c r="G134" i="18"/>
  <c r="I137" i="55" l="1"/>
  <c r="E137" i="55"/>
  <c r="A138" i="55"/>
  <c r="H137" i="55"/>
  <c r="F137" i="55"/>
  <c r="G137" i="55" s="1"/>
  <c r="I136" i="54"/>
  <c r="E136" i="54"/>
  <c r="A137" i="54"/>
  <c r="H136" i="54"/>
  <c r="F136" i="54"/>
  <c r="G136" i="54" s="1"/>
  <c r="I136" i="53"/>
  <c r="E136" i="53"/>
  <c r="A137" i="53"/>
  <c r="H136" i="53"/>
  <c r="F136" i="53"/>
  <c r="G136" i="53" s="1"/>
  <c r="I135" i="18"/>
  <c r="E135" i="18"/>
  <c r="H135" i="18"/>
  <c r="G135" i="18"/>
  <c r="I138" i="55" l="1"/>
  <c r="E138" i="55"/>
  <c r="A139" i="55"/>
  <c r="H138" i="55"/>
  <c r="F138" i="55"/>
  <c r="G138" i="55" s="1"/>
  <c r="I137" i="54"/>
  <c r="E137" i="54"/>
  <c r="A138" i="54"/>
  <c r="H137" i="54"/>
  <c r="F137" i="54"/>
  <c r="G137" i="54" s="1"/>
  <c r="I137" i="53"/>
  <c r="E137" i="53"/>
  <c r="A138" i="53"/>
  <c r="H137" i="53"/>
  <c r="F137" i="53"/>
  <c r="G137" i="53" s="1"/>
  <c r="I136" i="18"/>
  <c r="E136" i="18"/>
  <c r="H136" i="18"/>
  <c r="G136" i="18"/>
  <c r="I139" i="55" l="1"/>
  <c r="A140" i="55"/>
  <c r="H139" i="55"/>
  <c r="E139" i="55"/>
  <c r="F139" i="55"/>
  <c r="G139" i="55" s="1"/>
  <c r="I138" i="54"/>
  <c r="E138" i="54"/>
  <c r="A139" i="54"/>
  <c r="H138" i="54"/>
  <c r="F138" i="54"/>
  <c r="G138" i="54" s="1"/>
  <c r="I138" i="53"/>
  <c r="E138" i="53"/>
  <c r="A139" i="53"/>
  <c r="H138" i="53"/>
  <c r="F138" i="53"/>
  <c r="G138" i="53" s="1"/>
  <c r="I137" i="18"/>
  <c r="E137" i="18"/>
  <c r="H137" i="18"/>
  <c r="G137" i="18"/>
  <c r="I140" i="55" l="1"/>
  <c r="E140" i="55"/>
  <c r="A141" i="55"/>
  <c r="H140" i="55"/>
  <c r="F140" i="55"/>
  <c r="G140" i="55" s="1"/>
  <c r="I139" i="54"/>
  <c r="A140" i="54"/>
  <c r="H139" i="54"/>
  <c r="E139" i="54"/>
  <c r="F139" i="54"/>
  <c r="G139" i="54" s="1"/>
  <c r="I139" i="53"/>
  <c r="A140" i="53"/>
  <c r="H139" i="53"/>
  <c r="E139" i="53"/>
  <c r="F139" i="53"/>
  <c r="G139" i="53" s="1"/>
  <c r="I138" i="18"/>
  <c r="E138" i="18"/>
  <c r="H138" i="18"/>
  <c r="G138" i="18"/>
  <c r="I141" i="55" l="1"/>
  <c r="E141" i="55"/>
  <c r="A142" i="55"/>
  <c r="H141" i="55"/>
  <c r="F141" i="55"/>
  <c r="G141" i="55" s="1"/>
  <c r="I140" i="54"/>
  <c r="E140" i="54"/>
  <c r="A141" i="54"/>
  <c r="H140" i="54"/>
  <c r="F140" i="54"/>
  <c r="G140" i="54" s="1"/>
  <c r="I140" i="53"/>
  <c r="E140" i="53"/>
  <c r="A141" i="53"/>
  <c r="H140" i="53"/>
  <c r="F140" i="53"/>
  <c r="G140" i="53" s="1"/>
  <c r="I139" i="18"/>
  <c r="H139" i="18"/>
  <c r="E139" i="18"/>
  <c r="G139" i="18"/>
  <c r="I142" i="55" l="1"/>
  <c r="E142" i="55"/>
  <c r="A143" i="55"/>
  <c r="H142" i="55"/>
  <c r="F142" i="55"/>
  <c r="G142" i="55" s="1"/>
  <c r="I141" i="54"/>
  <c r="E141" i="54"/>
  <c r="A142" i="54"/>
  <c r="H141" i="54"/>
  <c r="F141" i="54"/>
  <c r="G141" i="54" s="1"/>
  <c r="I141" i="53"/>
  <c r="E141" i="53"/>
  <c r="A142" i="53"/>
  <c r="H141" i="53"/>
  <c r="F141" i="53"/>
  <c r="G141" i="53" s="1"/>
  <c r="I140" i="18"/>
  <c r="E140" i="18"/>
  <c r="H140" i="18"/>
  <c r="G140" i="18"/>
  <c r="I143" i="55" l="1"/>
  <c r="E143" i="55"/>
  <c r="A144" i="55"/>
  <c r="H143" i="55"/>
  <c r="F143" i="55"/>
  <c r="G143" i="55" s="1"/>
  <c r="I142" i="54"/>
  <c r="E142" i="54"/>
  <c r="A143" i="54"/>
  <c r="H142" i="54"/>
  <c r="F142" i="54"/>
  <c r="G142" i="54" s="1"/>
  <c r="I142" i="53"/>
  <c r="E142" i="53"/>
  <c r="A143" i="53"/>
  <c r="H142" i="53"/>
  <c r="F142" i="53"/>
  <c r="G142" i="53" s="1"/>
  <c r="I141" i="18"/>
  <c r="E141" i="18"/>
  <c r="H141" i="18"/>
  <c r="G141" i="18"/>
  <c r="I144" i="55" l="1"/>
  <c r="E144" i="55"/>
  <c r="A145" i="55"/>
  <c r="H144" i="55"/>
  <c r="F144" i="55"/>
  <c r="G144" i="55" s="1"/>
  <c r="I143" i="54"/>
  <c r="E143" i="54"/>
  <c r="A144" i="54"/>
  <c r="H143" i="54"/>
  <c r="F143" i="54"/>
  <c r="G143" i="54" s="1"/>
  <c r="I143" i="53"/>
  <c r="E143" i="53"/>
  <c r="A144" i="53"/>
  <c r="H143" i="53"/>
  <c r="F143" i="53"/>
  <c r="G143" i="53" s="1"/>
  <c r="I142" i="18"/>
  <c r="E142" i="18"/>
  <c r="H142" i="18"/>
  <c r="G142" i="18"/>
  <c r="I145" i="55" l="1"/>
  <c r="E145" i="55"/>
  <c r="A146" i="55"/>
  <c r="H145" i="55"/>
  <c r="F145" i="55"/>
  <c r="G145" i="55" s="1"/>
  <c r="I144" i="54"/>
  <c r="E144" i="54"/>
  <c r="A145" i="54"/>
  <c r="H144" i="54"/>
  <c r="F144" i="54"/>
  <c r="G144" i="54" s="1"/>
  <c r="I144" i="53"/>
  <c r="E144" i="53"/>
  <c r="A145" i="53"/>
  <c r="H144" i="53"/>
  <c r="F144" i="53"/>
  <c r="G144" i="53" s="1"/>
  <c r="I143" i="18"/>
  <c r="E143" i="18"/>
  <c r="H143" i="18"/>
  <c r="G143" i="18"/>
  <c r="I146" i="55" l="1"/>
  <c r="E146" i="55"/>
  <c r="A147" i="55"/>
  <c r="H146" i="55"/>
  <c r="F146" i="55"/>
  <c r="G146" i="55" s="1"/>
  <c r="I145" i="54"/>
  <c r="E145" i="54"/>
  <c r="A146" i="54"/>
  <c r="H145" i="54"/>
  <c r="F145" i="54"/>
  <c r="G145" i="54" s="1"/>
  <c r="I145" i="53"/>
  <c r="E145" i="53"/>
  <c r="A146" i="53"/>
  <c r="H145" i="53"/>
  <c r="F145" i="53"/>
  <c r="G145" i="53" s="1"/>
  <c r="I144" i="18"/>
  <c r="E144" i="18"/>
  <c r="H144" i="18"/>
  <c r="G144" i="18"/>
  <c r="I147" i="55" l="1"/>
  <c r="E147" i="55"/>
  <c r="A148" i="55"/>
  <c r="H147" i="55"/>
  <c r="F147" i="55"/>
  <c r="G147" i="55" s="1"/>
  <c r="I146" i="54"/>
  <c r="E146" i="54"/>
  <c r="A147" i="54"/>
  <c r="H146" i="54"/>
  <c r="F146" i="54"/>
  <c r="G146" i="54" s="1"/>
  <c r="I146" i="53"/>
  <c r="E146" i="53"/>
  <c r="A147" i="53"/>
  <c r="H146" i="53"/>
  <c r="F146" i="53"/>
  <c r="G146" i="53" s="1"/>
  <c r="I145" i="18"/>
  <c r="E145" i="18"/>
  <c r="H145" i="18"/>
  <c r="G145" i="18"/>
  <c r="I148" i="55" l="1"/>
  <c r="E148" i="55"/>
  <c r="A149" i="55"/>
  <c r="H148" i="55"/>
  <c r="F148" i="55"/>
  <c r="G148" i="55" s="1"/>
  <c r="I147" i="54"/>
  <c r="E147" i="54"/>
  <c r="A148" i="54"/>
  <c r="H147" i="54"/>
  <c r="F147" i="54"/>
  <c r="G147" i="54" s="1"/>
  <c r="I147" i="53"/>
  <c r="E147" i="53"/>
  <c r="A148" i="53"/>
  <c r="H147" i="53"/>
  <c r="F147" i="53"/>
  <c r="G147" i="53" s="1"/>
  <c r="I146" i="18"/>
  <c r="E146" i="18"/>
  <c r="H146" i="18"/>
  <c r="G146" i="18"/>
  <c r="I149" i="55" l="1"/>
  <c r="E149" i="55"/>
  <c r="A150" i="55"/>
  <c r="H149" i="55"/>
  <c r="F149" i="55"/>
  <c r="G149" i="55" s="1"/>
  <c r="I148" i="54"/>
  <c r="E148" i="54"/>
  <c r="A149" i="54"/>
  <c r="H148" i="54"/>
  <c r="F148" i="54"/>
  <c r="G148" i="54" s="1"/>
  <c r="I148" i="53"/>
  <c r="E148" i="53"/>
  <c r="A149" i="53"/>
  <c r="H148" i="53"/>
  <c r="F148" i="53"/>
  <c r="G148" i="53" s="1"/>
  <c r="I147" i="18"/>
  <c r="E147" i="18"/>
  <c r="H147" i="18"/>
  <c r="G147" i="18"/>
  <c r="I150" i="55" l="1"/>
  <c r="E150" i="55"/>
  <c r="A151" i="55"/>
  <c r="H150" i="55"/>
  <c r="F150" i="55"/>
  <c r="G150" i="55" s="1"/>
  <c r="I149" i="54"/>
  <c r="E149" i="54"/>
  <c r="A150" i="54"/>
  <c r="H149" i="54"/>
  <c r="F149" i="54"/>
  <c r="G149" i="54" s="1"/>
  <c r="I149" i="53"/>
  <c r="E149" i="53"/>
  <c r="A150" i="53"/>
  <c r="H149" i="53"/>
  <c r="F149" i="53"/>
  <c r="G149" i="53" s="1"/>
  <c r="I148" i="18"/>
  <c r="E148" i="18"/>
  <c r="H148" i="18"/>
  <c r="G148" i="18"/>
  <c r="I151" i="55" l="1"/>
  <c r="E151" i="55"/>
  <c r="A152" i="55"/>
  <c r="H151" i="55"/>
  <c r="F151" i="55"/>
  <c r="G151" i="55" s="1"/>
  <c r="I150" i="54"/>
  <c r="E150" i="54"/>
  <c r="A151" i="54"/>
  <c r="H150" i="54"/>
  <c r="F150" i="54"/>
  <c r="G150" i="54" s="1"/>
  <c r="I150" i="53"/>
  <c r="E150" i="53"/>
  <c r="A151" i="53"/>
  <c r="H150" i="53"/>
  <c r="F150" i="53"/>
  <c r="G150" i="53" s="1"/>
  <c r="I149" i="18"/>
  <c r="E149" i="18"/>
  <c r="H149" i="18"/>
  <c r="G149" i="18"/>
  <c r="I152" i="55" l="1"/>
  <c r="E152" i="55"/>
  <c r="A153" i="55"/>
  <c r="H152" i="55"/>
  <c r="F152" i="55"/>
  <c r="G152" i="55" s="1"/>
  <c r="I151" i="54"/>
  <c r="E151" i="54"/>
  <c r="A152" i="54"/>
  <c r="H151" i="54"/>
  <c r="F151" i="54"/>
  <c r="G151" i="54" s="1"/>
  <c r="I151" i="53"/>
  <c r="E151" i="53"/>
  <c r="A152" i="53"/>
  <c r="H151" i="53"/>
  <c r="F151" i="53"/>
  <c r="G151" i="53" s="1"/>
  <c r="I150" i="18"/>
  <c r="E150" i="18"/>
  <c r="H150" i="18"/>
  <c r="G150" i="18"/>
  <c r="I153" i="55" l="1"/>
  <c r="E153" i="55"/>
  <c r="A154" i="55"/>
  <c r="H153" i="55"/>
  <c r="F153" i="55"/>
  <c r="G153" i="55" s="1"/>
  <c r="I152" i="54"/>
  <c r="E152" i="54"/>
  <c r="A153" i="54"/>
  <c r="H152" i="54"/>
  <c r="F152" i="54"/>
  <c r="G152" i="54" s="1"/>
  <c r="I152" i="53"/>
  <c r="E152" i="53"/>
  <c r="A153" i="53"/>
  <c r="H152" i="53"/>
  <c r="F152" i="53"/>
  <c r="G152" i="53" s="1"/>
  <c r="I151" i="18"/>
  <c r="E151" i="18"/>
  <c r="H151" i="18"/>
  <c r="G151" i="18"/>
  <c r="I154" i="55" l="1"/>
  <c r="E154" i="55"/>
  <c r="A155" i="55"/>
  <c r="H154" i="55"/>
  <c r="F154" i="55"/>
  <c r="G154" i="55" s="1"/>
  <c r="I153" i="54"/>
  <c r="E153" i="54"/>
  <c r="A154" i="54"/>
  <c r="H153" i="54"/>
  <c r="F153" i="54"/>
  <c r="G153" i="54" s="1"/>
  <c r="I153" i="53"/>
  <c r="E153" i="53"/>
  <c r="A154" i="53"/>
  <c r="H153" i="53"/>
  <c r="F153" i="53"/>
  <c r="G153" i="53" s="1"/>
  <c r="I152" i="18"/>
  <c r="E152" i="18"/>
  <c r="H152" i="18"/>
  <c r="G152" i="18"/>
  <c r="I155" i="55" l="1"/>
  <c r="E155" i="55"/>
  <c r="A156" i="55"/>
  <c r="H155" i="55"/>
  <c r="F155" i="55"/>
  <c r="G155" i="55" s="1"/>
  <c r="I154" i="54"/>
  <c r="E154" i="54"/>
  <c r="A155" i="54"/>
  <c r="H154" i="54"/>
  <c r="F154" i="54"/>
  <c r="G154" i="54" s="1"/>
  <c r="I154" i="53"/>
  <c r="E154" i="53"/>
  <c r="A155" i="53"/>
  <c r="H154" i="53"/>
  <c r="F154" i="53"/>
  <c r="G154" i="53" s="1"/>
  <c r="I153" i="18"/>
  <c r="E153" i="18"/>
  <c r="H153" i="18"/>
  <c r="G153" i="18"/>
  <c r="I156" i="55" l="1"/>
  <c r="E156" i="55"/>
  <c r="A157" i="55"/>
  <c r="H156" i="55"/>
  <c r="F156" i="55"/>
  <c r="G156" i="55" s="1"/>
  <c r="I155" i="54"/>
  <c r="E155" i="54"/>
  <c r="A156" i="54"/>
  <c r="H155" i="54"/>
  <c r="F155" i="54"/>
  <c r="G155" i="54" s="1"/>
  <c r="I155" i="53"/>
  <c r="E155" i="53"/>
  <c r="A156" i="53"/>
  <c r="H155" i="53"/>
  <c r="F155" i="53"/>
  <c r="G155" i="53" s="1"/>
  <c r="I154" i="18"/>
  <c r="E154" i="18"/>
  <c r="H154" i="18"/>
  <c r="G154" i="18"/>
  <c r="I157" i="55" l="1"/>
  <c r="E157" i="55"/>
  <c r="A158" i="55"/>
  <c r="H157" i="55"/>
  <c r="F157" i="55"/>
  <c r="G157" i="55" s="1"/>
  <c r="I156" i="54"/>
  <c r="E156" i="54"/>
  <c r="A157" i="54"/>
  <c r="H156" i="54"/>
  <c r="F156" i="54"/>
  <c r="G156" i="54" s="1"/>
  <c r="I156" i="53"/>
  <c r="E156" i="53"/>
  <c r="A157" i="53"/>
  <c r="H156" i="53"/>
  <c r="F156" i="53"/>
  <c r="G156" i="53" s="1"/>
  <c r="I155" i="18"/>
  <c r="E155" i="18"/>
  <c r="H155" i="18"/>
  <c r="G155" i="18"/>
  <c r="I158" i="55" l="1"/>
  <c r="E158" i="55"/>
  <c r="A159" i="55"/>
  <c r="H158" i="55"/>
  <c r="F158" i="55"/>
  <c r="G158" i="55" s="1"/>
  <c r="I157" i="54"/>
  <c r="E157" i="54"/>
  <c r="A158" i="54"/>
  <c r="H157" i="54"/>
  <c r="F157" i="54"/>
  <c r="G157" i="54" s="1"/>
  <c r="I157" i="53"/>
  <c r="E157" i="53"/>
  <c r="A158" i="53"/>
  <c r="H157" i="53"/>
  <c r="F157" i="53"/>
  <c r="G157" i="53" s="1"/>
  <c r="I156" i="18"/>
  <c r="E156" i="18"/>
  <c r="H156" i="18"/>
  <c r="G156" i="18"/>
  <c r="I159" i="55" l="1"/>
  <c r="E159" i="55"/>
  <c r="A160" i="55"/>
  <c r="H159" i="55"/>
  <c r="F159" i="55"/>
  <c r="G159" i="55" s="1"/>
  <c r="I158" i="54"/>
  <c r="E158" i="54"/>
  <c r="A159" i="54"/>
  <c r="H158" i="54"/>
  <c r="F158" i="54"/>
  <c r="G158" i="54" s="1"/>
  <c r="I158" i="53"/>
  <c r="E158" i="53"/>
  <c r="A159" i="53"/>
  <c r="H158" i="53"/>
  <c r="F158" i="53"/>
  <c r="G158" i="53" s="1"/>
  <c r="I157" i="18"/>
  <c r="E157" i="18"/>
  <c r="H157" i="18"/>
  <c r="G157" i="18"/>
  <c r="I160" i="55" l="1"/>
  <c r="E160" i="55"/>
  <c r="A161" i="55"/>
  <c r="H160" i="55"/>
  <c r="F160" i="55"/>
  <c r="G160" i="55" s="1"/>
  <c r="I159" i="54"/>
  <c r="E159" i="54"/>
  <c r="A160" i="54"/>
  <c r="H159" i="54"/>
  <c r="F159" i="54"/>
  <c r="G159" i="54" s="1"/>
  <c r="I159" i="53"/>
  <c r="E159" i="53"/>
  <c r="A160" i="53"/>
  <c r="H159" i="53"/>
  <c r="F159" i="53"/>
  <c r="G159" i="53" s="1"/>
  <c r="I158" i="18"/>
  <c r="E158" i="18"/>
  <c r="H158" i="18"/>
  <c r="G158" i="18"/>
  <c r="I161" i="55" l="1"/>
  <c r="E161" i="55"/>
  <c r="A162" i="55"/>
  <c r="H161" i="55"/>
  <c r="F161" i="55"/>
  <c r="G161" i="55" s="1"/>
  <c r="I160" i="54"/>
  <c r="E160" i="54"/>
  <c r="A161" i="54"/>
  <c r="H160" i="54"/>
  <c r="F160" i="54"/>
  <c r="G160" i="54" s="1"/>
  <c r="I160" i="53"/>
  <c r="E160" i="53"/>
  <c r="A161" i="53"/>
  <c r="H160" i="53"/>
  <c r="F160" i="53"/>
  <c r="G160" i="53" s="1"/>
  <c r="I159" i="18"/>
  <c r="E159" i="18"/>
  <c r="H159" i="18"/>
  <c r="G159" i="18"/>
  <c r="I162" i="55" l="1"/>
  <c r="E162" i="55"/>
  <c r="A163" i="55"/>
  <c r="H162" i="55"/>
  <c r="F162" i="55"/>
  <c r="G162" i="55" s="1"/>
  <c r="I161" i="54"/>
  <c r="E161" i="54"/>
  <c r="A162" i="54"/>
  <c r="H161" i="54"/>
  <c r="F161" i="54"/>
  <c r="G161" i="54" s="1"/>
  <c r="I161" i="53"/>
  <c r="E161" i="53"/>
  <c r="A162" i="53"/>
  <c r="H161" i="53"/>
  <c r="F161" i="53"/>
  <c r="G161" i="53" s="1"/>
  <c r="I160" i="18"/>
  <c r="E160" i="18"/>
  <c r="H160" i="18"/>
  <c r="G160" i="18"/>
  <c r="I163" i="55" l="1"/>
  <c r="E163" i="55"/>
  <c r="A164" i="55"/>
  <c r="H163" i="55"/>
  <c r="F163" i="55"/>
  <c r="G163" i="55" s="1"/>
  <c r="I162" i="54"/>
  <c r="E162" i="54"/>
  <c r="A163" i="54"/>
  <c r="H162" i="54"/>
  <c r="F162" i="54"/>
  <c r="G162" i="54" s="1"/>
  <c r="I162" i="53"/>
  <c r="E162" i="53"/>
  <c r="A163" i="53"/>
  <c r="H162" i="53"/>
  <c r="F162" i="53"/>
  <c r="G162" i="53" s="1"/>
  <c r="I161" i="18"/>
  <c r="E161" i="18"/>
  <c r="H161" i="18"/>
  <c r="G161" i="18"/>
  <c r="I164" i="55" l="1"/>
  <c r="E164" i="55"/>
  <c r="A165" i="55"/>
  <c r="H164" i="55"/>
  <c r="F164" i="55"/>
  <c r="G164" i="55" s="1"/>
  <c r="I163" i="54"/>
  <c r="E163" i="54"/>
  <c r="A164" i="54"/>
  <c r="H163" i="54"/>
  <c r="F163" i="54"/>
  <c r="G163" i="54" s="1"/>
  <c r="I163" i="53"/>
  <c r="E163" i="53"/>
  <c r="A164" i="53"/>
  <c r="H163" i="53"/>
  <c r="F163" i="53"/>
  <c r="G163" i="53" s="1"/>
  <c r="I162" i="18"/>
  <c r="E162" i="18"/>
  <c r="H162" i="18"/>
  <c r="G162" i="18"/>
  <c r="I165" i="55" l="1"/>
  <c r="E165" i="55"/>
  <c r="A166" i="55"/>
  <c r="H165" i="55"/>
  <c r="F165" i="55"/>
  <c r="G165" i="55" s="1"/>
  <c r="I164" i="54"/>
  <c r="E164" i="54"/>
  <c r="A165" i="54"/>
  <c r="H164" i="54"/>
  <c r="F164" i="54"/>
  <c r="G164" i="54" s="1"/>
  <c r="I164" i="53"/>
  <c r="E164" i="53"/>
  <c r="A165" i="53"/>
  <c r="H164" i="53"/>
  <c r="F164" i="53"/>
  <c r="G164" i="53" s="1"/>
  <c r="I163" i="18"/>
  <c r="E163" i="18"/>
  <c r="H163" i="18"/>
  <c r="G163" i="18"/>
  <c r="I166" i="55" l="1"/>
  <c r="E166" i="55"/>
  <c r="A167" i="55"/>
  <c r="H166" i="55"/>
  <c r="F166" i="55"/>
  <c r="G166" i="55" s="1"/>
  <c r="I165" i="54"/>
  <c r="E165" i="54"/>
  <c r="A166" i="54"/>
  <c r="H165" i="54"/>
  <c r="F165" i="54"/>
  <c r="G165" i="54" s="1"/>
  <c r="I165" i="53"/>
  <c r="E165" i="53"/>
  <c r="A166" i="53"/>
  <c r="H165" i="53"/>
  <c r="F165" i="53"/>
  <c r="G165" i="53" s="1"/>
  <c r="I164" i="18"/>
  <c r="E164" i="18"/>
  <c r="H164" i="18"/>
  <c r="G164" i="18"/>
  <c r="I167" i="55" l="1"/>
  <c r="E167" i="55"/>
  <c r="H167" i="55"/>
  <c r="F167" i="55"/>
  <c r="G167" i="55" s="1"/>
  <c r="I166" i="54"/>
  <c r="E166" i="54"/>
  <c r="A167" i="54"/>
  <c r="H166" i="54"/>
  <c r="F166" i="54"/>
  <c r="G166" i="54" s="1"/>
  <c r="I166" i="53"/>
  <c r="E166" i="53"/>
  <c r="A167" i="53"/>
  <c r="H166" i="53"/>
  <c r="F166" i="53"/>
  <c r="G166" i="53" s="1"/>
  <c r="I165" i="18"/>
  <c r="E165" i="18"/>
  <c r="H165" i="18"/>
  <c r="G165" i="18"/>
  <c r="I167" i="54" l="1"/>
  <c r="E167" i="54"/>
  <c r="H167" i="54"/>
  <c r="F167" i="54"/>
  <c r="G167" i="54" s="1"/>
  <c r="I167" i="53"/>
  <c r="E167" i="53"/>
  <c r="H167" i="53"/>
  <c r="F167" i="53"/>
  <c r="G167" i="53" s="1"/>
  <c r="I166" i="18"/>
  <c r="E166" i="18"/>
  <c r="H166" i="18"/>
  <c r="G166" i="18"/>
  <c r="I167" i="18" l="1"/>
  <c r="E167" i="18"/>
  <c r="H167" i="18"/>
  <c r="G167" i="18"/>
</calcChain>
</file>

<file path=xl/sharedStrings.xml><?xml version="1.0" encoding="utf-8"?>
<sst xmlns="http://schemas.openxmlformats.org/spreadsheetml/2006/main" count="325" uniqueCount="71">
  <si>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</si>
  <si>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</si>
  <si>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</si>
  <si>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</si>
  <si>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</si>
  <si>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</si>
  <si>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</si>
  <si>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</si>
  <si>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</si>
  <si>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</si>
  <si>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</si>
  <si>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</si>
  <si>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</si>
  <si>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</si>
  <si>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</si>
  <si>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</si>
  <si>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</si>
  <si>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</si>
  <si>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</si>
  <si>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</si>
  <si>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</si>
  <si>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</si>
  <si>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</si>
  <si>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</si>
  <si>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</si>
  <si>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</si>
  <si>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</si>
  <si>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</si>
  <si>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</si>
  <si>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</si>
  <si>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</si>
  <si>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</si>
  <si>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</si>
  <si>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</si>
  <si>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</si>
  <si>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</si>
  <si>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</si>
  <si>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</si>
  <si>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</si>
  <si>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</si>
  <si>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</si>
  <si>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</si>
  <si>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</si>
  <si>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</si>
  <si>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</si>
  <si>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</si>
  <si>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</si>
  <si>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</si>
  <si>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</si>
  <si>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</si>
  <si>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</si>
  <si>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</si>
  <si>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</si>
  <si>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</si>
  <si>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</si>
  <si>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</si>
  <si>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</si>
  <si>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</si>
  <si>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</si>
  <si>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</si>
  <si>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</si>
  <si>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</si>
  <si>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</si>
  <si>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</si>
  <si>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</si>
  <si>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Sinnamary</t>
  </si>
  <si>
    <t>Sinnamary 12-11-1993</t>
  </si>
  <si>
    <t>E0 estimated 3330*H0</t>
  </si>
  <si>
    <t>Sinnamary 27-4-1994</t>
  </si>
  <si>
    <t>Sinnamary 2-11-1994</t>
  </si>
  <si>
    <t>Sinnamary 3-11-1994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</si>
</sst>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809]d\ mmmm\ yyyy;@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62">
    <xf numFmtId="0" fontId="0" fillId="0" borderId="0" xfId="0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1" fontId="0" fillId="0" borderId="17" xfId="0" applyNumberFormat="1" applyBorder="1" applyProtection="1"/>
    <xf numFmtId="0" fontId="0" fillId="3" borderId="8" xfId="0" applyFill="1" applyBorder="1"/>
    <xf numFmtId="2" fontId="0" fillId="3" borderId="35" xfId="0" applyNumberFormat="1" applyFill="1" applyBorder="1"/>
    <xf numFmtId="0" fontId="0" fillId="3" borderId="0" xfId="0" applyFill="1" applyBorder="1" applyAlignment="1" applyProtection="1">
      <alignment horizontal="center" vertical="top" wrapText="1"/>
    </xf>
    <xf numFmtId="165" fontId="0" fillId="3" borderId="42" xfId="0" applyNumberFormat="1" applyFill="1" applyBorder="1" applyAlignment="1">
      <alignment horizontal="center"/>
    </xf>
    <xf numFmtId="165" fontId="0" fillId="3" borderId="22" xfId="0" applyNumberFormat="1" applyFill="1" applyBorder="1" applyAlignment="1">
      <alignment horizontal="center"/>
    </xf>
    <xf numFmtId="165" fontId="0" fillId="3" borderId="23" xfId="0" applyNumberFormat="1" applyFill="1" applyBorder="1" applyAlignment="1">
      <alignment horizontal="center"/>
    </xf>
    <xf numFmtId="165" fontId="0" fillId="3" borderId="43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165" fontId="0" fillId="3" borderId="28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165" fontId="0" fillId="3" borderId="41" xfId="0" applyNumberFormat="1" applyFill="1" applyBorder="1" applyAlignment="1">
      <alignment horizontal="center"/>
    </xf>
    <xf numFmtId="165" fontId="0" fillId="3" borderId="18" xfId="0" applyNumberFormat="1" applyFill="1" applyBorder="1" applyAlignment="1">
      <alignment horizontal="center"/>
    </xf>
    <xf numFmtId="165" fontId="0" fillId="3" borderId="19" xfId="0" applyNumberFormat="1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Sinnamary 12-11-1993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'12-11-1993'!$F$5:$F$22</c:f>
              <c:numCache>
                <c:formatCode>General</c:formatCode>
                <c:ptCount val="18"/>
                <c:pt idx="0">
                  <c:v>3000</c:v>
                </c:pt>
                <c:pt idx="1">
                  <c:v>5000</c:v>
                </c:pt>
                <c:pt idx="2">
                  <c:v>7000</c:v>
                </c:pt>
                <c:pt idx="3">
                  <c:v>9000</c:v>
                </c:pt>
                <c:pt idx="4">
                  <c:v>11000</c:v>
                </c:pt>
                <c:pt idx="5">
                  <c:v>12500</c:v>
                </c:pt>
                <c:pt idx="6">
                  <c:v>14000</c:v>
                </c:pt>
                <c:pt idx="7">
                  <c:v>17000</c:v>
                </c:pt>
                <c:pt idx="8">
                  <c:v>18500</c:v>
                </c:pt>
              </c:numCache>
            </c:numRef>
          </c:xVal>
          <c:yVal>
            <c:numRef>
              <c:f>'12-11-1993'!$G$5:$G$22</c:f>
              <c:numCache>
                <c:formatCode>0.00</c:formatCode>
                <c:ptCount val="18"/>
                <c:pt idx="0">
                  <c:v>23</c:v>
                </c:pt>
                <c:pt idx="1">
                  <c:v>18</c:v>
                </c:pt>
                <c:pt idx="2">
                  <c:v>9</c:v>
                </c:pt>
                <c:pt idx="3">
                  <c:v>0.5</c:v>
                </c:pt>
                <c:pt idx="4">
                  <c:v>0.25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'12-11-1993'!$H$5:$H$22</c:f>
              <c:numCache>
                <c:formatCode>General</c:formatCode>
                <c:ptCount val="18"/>
              </c:numCache>
            </c:numRef>
          </c:xVal>
          <c:yVal>
            <c:numRef>
              <c:f>'12-11-1993'!$I$5:$I$22</c:f>
              <c:numCache>
                <c:formatCode>0.00</c:formatCode>
                <c:ptCount val="18"/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'12-11-1993'!$I$32:$I$167</c:f>
              <c:numCache>
                <c:formatCode>General</c:formatCode>
                <c:ptCount val="136"/>
                <c:pt idx="0">
                  <c:v>-13500</c:v>
                </c:pt>
                <c:pt idx="1">
                  <c:v>-3500</c:v>
                </c:pt>
                <c:pt idx="2">
                  <c:v>-2500</c:v>
                </c:pt>
                <c:pt idx="3">
                  <c:v>-1500</c:v>
                </c:pt>
                <c:pt idx="4">
                  <c:v>-500</c:v>
                </c:pt>
                <c:pt idx="5">
                  <c:v>500</c:v>
                </c:pt>
                <c:pt idx="6">
                  <c:v>1500</c:v>
                </c:pt>
                <c:pt idx="7">
                  <c:v>2500</c:v>
                </c:pt>
                <c:pt idx="8">
                  <c:v>3500</c:v>
                </c:pt>
                <c:pt idx="9">
                  <c:v>4500</c:v>
                </c:pt>
                <c:pt idx="10">
                  <c:v>5500</c:v>
                </c:pt>
                <c:pt idx="11">
                  <c:v>6500</c:v>
                </c:pt>
                <c:pt idx="12">
                  <c:v>7500</c:v>
                </c:pt>
                <c:pt idx="13">
                  <c:v>8500</c:v>
                </c:pt>
                <c:pt idx="14">
                  <c:v>9500</c:v>
                </c:pt>
                <c:pt idx="15">
                  <c:v>10500</c:v>
                </c:pt>
                <c:pt idx="16">
                  <c:v>11500</c:v>
                </c:pt>
                <c:pt idx="17">
                  <c:v>12500</c:v>
                </c:pt>
                <c:pt idx="18">
                  <c:v>13500</c:v>
                </c:pt>
                <c:pt idx="19">
                  <c:v>14500</c:v>
                </c:pt>
                <c:pt idx="20">
                  <c:v>15500</c:v>
                </c:pt>
                <c:pt idx="21">
                  <c:v>16500</c:v>
                </c:pt>
                <c:pt idx="22">
                  <c:v>17500</c:v>
                </c:pt>
                <c:pt idx="23">
                  <c:v>18500</c:v>
                </c:pt>
                <c:pt idx="24">
                  <c:v>19500</c:v>
                </c:pt>
                <c:pt idx="25">
                  <c:v>20500</c:v>
                </c:pt>
                <c:pt idx="26">
                  <c:v>21500</c:v>
                </c:pt>
                <c:pt idx="27">
                  <c:v>22500</c:v>
                </c:pt>
                <c:pt idx="28">
                  <c:v>23500</c:v>
                </c:pt>
                <c:pt idx="29">
                  <c:v>24500</c:v>
                </c:pt>
                <c:pt idx="30">
                  <c:v>25500</c:v>
                </c:pt>
                <c:pt idx="31">
                  <c:v>26500</c:v>
                </c:pt>
                <c:pt idx="32">
                  <c:v>27500</c:v>
                </c:pt>
                <c:pt idx="33">
                  <c:v>28500</c:v>
                </c:pt>
                <c:pt idx="34">
                  <c:v>29500</c:v>
                </c:pt>
                <c:pt idx="35">
                  <c:v>30500</c:v>
                </c:pt>
                <c:pt idx="36">
                  <c:v>31500</c:v>
                </c:pt>
                <c:pt idx="37">
                  <c:v>32500</c:v>
                </c:pt>
                <c:pt idx="38">
                  <c:v>33500</c:v>
                </c:pt>
                <c:pt idx="39">
                  <c:v>34500</c:v>
                </c:pt>
                <c:pt idx="40">
                  <c:v>35500</c:v>
                </c:pt>
                <c:pt idx="41">
                  <c:v>36500</c:v>
                </c:pt>
                <c:pt idx="42">
                  <c:v>37500</c:v>
                </c:pt>
                <c:pt idx="43">
                  <c:v>38500</c:v>
                </c:pt>
                <c:pt idx="44">
                  <c:v>39500</c:v>
                </c:pt>
                <c:pt idx="45">
                  <c:v>40500</c:v>
                </c:pt>
                <c:pt idx="46">
                  <c:v>41500</c:v>
                </c:pt>
                <c:pt idx="47">
                  <c:v>42500</c:v>
                </c:pt>
                <c:pt idx="48">
                  <c:v>43500</c:v>
                </c:pt>
                <c:pt idx="49">
                  <c:v>44500</c:v>
                </c:pt>
                <c:pt idx="50">
                  <c:v>45500</c:v>
                </c:pt>
                <c:pt idx="51">
                  <c:v>46500</c:v>
                </c:pt>
                <c:pt idx="52">
                  <c:v>47500</c:v>
                </c:pt>
                <c:pt idx="53">
                  <c:v>48500</c:v>
                </c:pt>
                <c:pt idx="54">
                  <c:v>49500</c:v>
                </c:pt>
                <c:pt idx="55">
                  <c:v>50500</c:v>
                </c:pt>
                <c:pt idx="56">
                  <c:v>51500</c:v>
                </c:pt>
                <c:pt idx="57">
                  <c:v>52500</c:v>
                </c:pt>
                <c:pt idx="58">
                  <c:v>53500</c:v>
                </c:pt>
                <c:pt idx="59">
                  <c:v>54500</c:v>
                </c:pt>
                <c:pt idx="60">
                  <c:v>55500</c:v>
                </c:pt>
                <c:pt idx="61">
                  <c:v>56500</c:v>
                </c:pt>
                <c:pt idx="62">
                  <c:v>57500</c:v>
                </c:pt>
                <c:pt idx="63">
                  <c:v>58500</c:v>
                </c:pt>
                <c:pt idx="64">
                  <c:v>59500</c:v>
                </c:pt>
                <c:pt idx="65">
                  <c:v>60500</c:v>
                </c:pt>
                <c:pt idx="66">
                  <c:v>61500</c:v>
                </c:pt>
                <c:pt idx="67">
                  <c:v>62500</c:v>
                </c:pt>
                <c:pt idx="68">
                  <c:v>63500</c:v>
                </c:pt>
                <c:pt idx="69">
                  <c:v>64500</c:v>
                </c:pt>
                <c:pt idx="70">
                  <c:v>65500</c:v>
                </c:pt>
                <c:pt idx="71">
                  <c:v>66500</c:v>
                </c:pt>
                <c:pt idx="72">
                  <c:v>67500</c:v>
                </c:pt>
                <c:pt idx="73">
                  <c:v>68500</c:v>
                </c:pt>
                <c:pt idx="74">
                  <c:v>69500</c:v>
                </c:pt>
                <c:pt idx="75">
                  <c:v>70500</c:v>
                </c:pt>
                <c:pt idx="76">
                  <c:v>71500</c:v>
                </c:pt>
                <c:pt idx="77">
                  <c:v>72500</c:v>
                </c:pt>
                <c:pt idx="78">
                  <c:v>73500</c:v>
                </c:pt>
                <c:pt idx="79">
                  <c:v>74500</c:v>
                </c:pt>
                <c:pt idx="80">
                  <c:v>75500</c:v>
                </c:pt>
                <c:pt idx="81">
                  <c:v>76500</c:v>
                </c:pt>
                <c:pt idx="82">
                  <c:v>77500</c:v>
                </c:pt>
                <c:pt idx="83">
                  <c:v>78500</c:v>
                </c:pt>
                <c:pt idx="84">
                  <c:v>79500</c:v>
                </c:pt>
                <c:pt idx="85">
                  <c:v>80500</c:v>
                </c:pt>
                <c:pt idx="86">
                  <c:v>81500</c:v>
                </c:pt>
                <c:pt idx="87">
                  <c:v>82500</c:v>
                </c:pt>
                <c:pt idx="88">
                  <c:v>83500</c:v>
                </c:pt>
                <c:pt idx="89">
                  <c:v>84500</c:v>
                </c:pt>
                <c:pt idx="90">
                  <c:v>85500</c:v>
                </c:pt>
                <c:pt idx="91">
                  <c:v>86500</c:v>
                </c:pt>
                <c:pt idx="92">
                  <c:v>87500</c:v>
                </c:pt>
                <c:pt idx="93">
                  <c:v>88500</c:v>
                </c:pt>
                <c:pt idx="94">
                  <c:v>89500</c:v>
                </c:pt>
                <c:pt idx="95">
                  <c:v>90500</c:v>
                </c:pt>
                <c:pt idx="96">
                  <c:v>91500</c:v>
                </c:pt>
                <c:pt idx="97">
                  <c:v>92500</c:v>
                </c:pt>
                <c:pt idx="98">
                  <c:v>93500</c:v>
                </c:pt>
                <c:pt idx="99">
                  <c:v>94500</c:v>
                </c:pt>
                <c:pt idx="100">
                  <c:v>95500</c:v>
                </c:pt>
                <c:pt idx="101">
                  <c:v>96500</c:v>
                </c:pt>
                <c:pt idx="102">
                  <c:v>97500</c:v>
                </c:pt>
                <c:pt idx="103">
                  <c:v>98500</c:v>
                </c:pt>
                <c:pt idx="104">
                  <c:v>99500</c:v>
                </c:pt>
                <c:pt idx="105">
                  <c:v>100500</c:v>
                </c:pt>
                <c:pt idx="106">
                  <c:v>101500</c:v>
                </c:pt>
                <c:pt idx="107">
                  <c:v>102500</c:v>
                </c:pt>
                <c:pt idx="108">
                  <c:v>103500</c:v>
                </c:pt>
                <c:pt idx="109">
                  <c:v>104500</c:v>
                </c:pt>
                <c:pt idx="110">
                  <c:v>105500</c:v>
                </c:pt>
                <c:pt idx="111">
                  <c:v>106500</c:v>
                </c:pt>
                <c:pt idx="112">
                  <c:v>107500</c:v>
                </c:pt>
                <c:pt idx="113">
                  <c:v>108500</c:v>
                </c:pt>
                <c:pt idx="114">
                  <c:v>109500</c:v>
                </c:pt>
                <c:pt idx="115">
                  <c:v>110500</c:v>
                </c:pt>
                <c:pt idx="116">
                  <c:v>111500</c:v>
                </c:pt>
                <c:pt idx="117">
                  <c:v>112500</c:v>
                </c:pt>
                <c:pt idx="118">
                  <c:v>113500</c:v>
                </c:pt>
                <c:pt idx="119">
                  <c:v>114500</c:v>
                </c:pt>
                <c:pt idx="120">
                  <c:v>115500</c:v>
                </c:pt>
                <c:pt idx="121">
                  <c:v>116500</c:v>
                </c:pt>
                <c:pt idx="122">
                  <c:v>117500</c:v>
                </c:pt>
                <c:pt idx="123">
                  <c:v>118500</c:v>
                </c:pt>
                <c:pt idx="124">
                  <c:v>119500</c:v>
                </c:pt>
                <c:pt idx="125">
                  <c:v>120500</c:v>
                </c:pt>
                <c:pt idx="126">
                  <c:v>121500</c:v>
                </c:pt>
                <c:pt idx="127">
                  <c:v>122500</c:v>
                </c:pt>
                <c:pt idx="128">
                  <c:v>123500</c:v>
                </c:pt>
                <c:pt idx="129">
                  <c:v>124500</c:v>
                </c:pt>
                <c:pt idx="130">
                  <c:v>125500</c:v>
                </c:pt>
                <c:pt idx="131">
                  <c:v>126500</c:v>
                </c:pt>
                <c:pt idx="132">
                  <c:v>127500</c:v>
                </c:pt>
                <c:pt idx="133">
                  <c:v>128500</c:v>
                </c:pt>
                <c:pt idx="134">
                  <c:v>129500</c:v>
                </c:pt>
                <c:pt idx="135">
                  <c:v>130500</c:v>
                </c:pt>
              </c:numCache>
            </c:numRef>
          </c:xVal>
          <c:yVal>
            <c:numRef>
              <c:f>'12-11-1993'!$G$32:$G$167</c:f>
              <c:numCache>
                <c:formatCode>#,#00</c:formatCode>
                <c:ptCount val="136"/>
                <c:pt idx="0">
                  <c:v>27.815106242102953</c:v>
                </c:pt>
                <c:pt idx="1">
                  <c:v>27.419846049782489</c:v>
                </c:pt>
                <c:pt idx="2">
                  <c:v>27.234489110657911</c:v>
                </c:pt>
                <c:pt idx="3">
                  <c:v>26.964789878168702</c:v>
                </c:pt>
                <c:pt idx="4">
                  <c:v>26.573062268290254</c:v>
                </c:pt>
                <c:pt idx="5">
                  <c:v>26.005578453523714</c:v>
                </c:pt>
                <c:pt idx="6">
                  <c:v>25.186679905679657</c:v>
                </c:pt>
                <c:pt idx="7">
                  <c:v>24.011897446427639</c:v>
                </c:pt>
                <c:pt idx="8">
                  <c:v>22.341625780894645</c:v>
                </c:pt>
                <c:pt idx="9">
                  <c:v>20</c:v>
                </c:pt>
                <c:pt idx="10">
                  <c:v>16.79117120295221</c:v>
                </c:pt>
                <c:pt idx="11">
                  <c:v>12.563554282115788</c:v>
                </c:pt>
                <c:pt idx="12">
                  <c:v>7.3994659086885628</c:v>
                </c:pt>
                <c:pt idx="13">
                  <c:v>2.8239154076395265</c:v>
                </c:pt>
                <c:pt idx="14">
                  <c:v>0.28497389869122886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'12-11-1993'!$A$36:$A$167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'12-11-1993'!$G$36:$G$167</c:f>
              <c:numCache>
                <c:formatCode>#,#00</c:formatCode>
                <c:ptCount val="132"/>
                <c:pt idx="0">
                  <c:v>26.573062268290254</c:v>
                </c:pt>
                <c:pt idx="1">
                  <c:v>26.005578453523714</c:v>
                </c:pt>
                <c:pt idx="2">
                  <c:v>25.186679905679657</c:v>
                </c:pt>
                <c:pt idx="3">
                  <c:v>24.011897446427639</c:v>
                </c:pt>
                <c:pt idx="4">
                  <c:v>22.341625780894645</c:v>
                </c:pt>
                <c:pt idx="5">
                  <c:v>20</c:v>
                </c:pt>
                <c:pt idx="6">
                  <c:v>16.79117120295221</c:v>
                </c:pt>
                <c:pt idx="7">
                  <c:v>12.563554282115788</c:v>
                </c:pt>
                <c:pt idx="8">
                  <c:v>7.3994659086885628</c:v>
                </c:pt>
                <c:pt idx="9">
                  <c:v>2.8239154076395265</c:v>
                </c:pt>
                <c:pt idx="10">
                  <c:v>0.28497389869122886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'12-11-1993'!$H$41:$H$167</c:f>
              <c:numCache>
                <c:formatCode>General</c:formatCode>
                <c:ptCount val="127"/>
                <c:pt idx="0">
                  <c:v>-4500</c:v>
                </c:pt>
                <c:pt idx="1">
                  <c:v>-3500</c:v>
                </c:pt>
                <c:pt idx="2">
                  <c:v>-2500</c:v>
                </c:pt>
                <c:pt idx="3">
                  <c:v>-1500</c:v>
                </c:pt>
                <c:pt idx="4">
                  <c:v>-500</c:v>
                </c:pt>
                <c:pt idx="5">
                  <c:v>500</c:v>
                </c:pt>
                <c:pt idx="6">
                  <c:v>1500</c:v>
                </c:pt>
                <c:pt idx="7">
                  <c:v>2500</c:v>
                </c:pt>
                <c:pt idx="8">
                  <c:v>3500</c:v>
                </c:pt>
                <c:pt idx="9">
                  <c:v>4500</c:v>
                </c:pt>
                <c:pt idx="10">
                  <c:v>5500</c:v>
                </c:pt>
                <c:pt idx="11">
                  <c:v>6500</c:v>
                </c:pt>
                <c:pt idx="12">
                  <c:v>7500</c:v>
                </c:pt>
                <c:pt idx="13">
                  <c:v>8500</c:v>
                </c:pt>
                <c:pt idx="14">
                  <c:v>9500</c:v>
                </c:pt>
                <c:pt idx="15">
                  <c:v>10500</c:v>
                </c:pt>
                <c:pt idx="16">
                  <c:v>11500</c:v>
                </c:pt>
                <c:pt idx="17">
                  <c:v>12500</c:v>
                </c:pt>
                <c:pt idx="18">
                  <c:v>13500</c:v>
                </c:pt>
                <c:pt idx="19">
                  <c:v>14500</c:v>
                </c:pt>
                <c:pt idx="20">
                  <c:v>15500</c:v>
                </c:pt>
                <c:pt idx="21">
                  <c:v>16500</c:v>
                </c:pt>
                <c:pt idx="22">
                  <c:v>17500</c:v>
                </c:pt>
                <c:pt idx="23">
                  <c:v>18500</c:v>
                </c:pt>
                <c:pt idx="24">
                  <c:v>19500</c:v>
                </c:pt>
                <c:pt idx="25">
                  <c:v>20500</c:v>
                </c:pt>
                <c:pt idx="26">
                  <c:v>21500</c:v>
                </c:pt>
                <c:pt idx="27">
                  <c:v>22500</c:v>
                </c:pt>
                <c:pt idx="28">
                  <c:v>23500</c:v>
                </c:pt>
                <c:pt idx="29">
                  <c:v>24500</c:v>
                </c:pt>
                <c:pt idx="30">
                  <c:v>25500</c:v>
                </c:pt>
                <c:pt idx="31">
                  <c:v>26500</c:v>
                </c:pt>
                <c:pt idx="32">
                  <c:v>27500</c:v>
                </c:pt>
                <c:pt idx="33">
                  <c:v>28500</c:v>
                </c:pt>
                <c:pt idx="34">
                  <c:v>29500</c:v>
                </c:pt>
                <c:pt idx="35">
                  <c:v>30500</c:v>
                </c:pt>
                <c:pt idx="36">
                  <c:v>31500</c:v>
                </c:pt>
                <c:pt idx="37">
                  <c:v>32500</c:v>
                </c:pt>
                <c:pt idx="38">
                  <c:v>33500</c:v>
                </c:pt>
                <c:pt idx="39">
                  <c:v>34500</c:v>
                </c:pt>
                <c:pt idx="40">
                  <c:v>35500</c:v>
                </c:pt>
                <c:pt idx="41">
                  <c:v>36500</c:v>
                </c:pt>
                <c:pt idx="42">
                  <c:v>37500</c:v>
                </c:pt>
                <c:pt idx="43">
                  <c:v>38500</c:v>
                </c:pt>
                <c:pt idx="44">
                  <c:v>39500</c:v>
                </c:pt>
                <c:pt idx="45">
                  <c:v>40500</c:v>
                </c:pt>
                <c:pt idx="46">
                  <c:v>41500</c:v>
                </c:pt>
                <c:pt idx="47">
                  <c:v>42500</c:v>
                </c:pt>
                <c:pt idx="48">
                  <c:v>43500</c:v>
                </c:pt>
                <c:pt idx="49">
                  <c:v>44500</c:v>
                </c:pt>
                <c:pt idx="50">
                  <c:v>45500</c:v>
                </c:pt>
                <c:pt idx="51">
                  <c:v>46500</c:v>
                </c:pt>
                <c:pt idx="52">
                  <c:v>47500</c:v>
                </c:pt>
                <c:pt idx="53">
                  <c:v>48500</c:v>
                </c:pt>
                <c:pt idx="54">
                  <c:v>49500</c:v>
                </c:pt>
                <c:pt idx="55">
                  <c:v>50500</c:v>
                </c:pt>
                <c:pt idx="56">
                  <c:v>51500</c:v>
                </c:pt>
                <c:pt idx="57">
                  <c:v>52500</c:v>
                </c:pt>
                <c:pt idx="58">
                  <c:v>53500</c:v>
                </c:pt>
                <c:pt idx="59">
                  <c:v>54500</c:v>
                </c:pt>
                <c:pt idx="60">
                  <c:v>55500</c:v>
                </c:pt>
                <c:pt idx="61">
                  <c:v>56500</c:v>
                </c:pt>
                <c:pt idx="62">
                  <c:v>57500</c:v>
                </c:pt>
                <c:pt idx="63">
                  <c:v>58500</c:v>
                </c:pt>
                <c:pt idx="64">
                  <c:v>59500</c:v>
                </c:pt>
                <c:pt idx="65">
                  <c:v>60500</c:v>
                </c:pt>
                <c:pt idx="66">
                  <c:v>61500</c:v>
                </c:pt>
                <c:pt idx="67">
                  <c:v>62500</c:v>
                </c:pt>
                <c:pt idx="68">
                  <c:v>63500</c:v>
                </c:pt>
                <c:pt idx="69">
                  <c:v>64500</c:v>
                </c:pt>
                <c:pt idx="70">
                  <c:v>65500</c:v>
                </c:pt>
                <c:pt idx="71">
                  <c:v>66500</c:v>
                </c:pt>
                <c:pt idx="72">
                  <c:v>67500</c:v>
                </c:pt>
                <c:pt idx="73">
                  <c:v>68500</c:v>
                </c:pt>
                <c:pt idx="74">
                  <c:v>69500</c:v>
                </c:pt>
                <c:pt idx="75">
                  <c:v>70500</c:v>
                </c:pt>
                <c:pt idx="76">
                  <c:v>71500</c:v>
                </c:pt>
                <c:pt idx="77">
                  <c:v>72500</c:v>
                </c:pt>
                <c:pt idx="78">
                  <c:v>73500</c:v>
                </c:pt>
                <c:pt idx="79">
                  <c:v>74500</c:v>
                </c:pt>
                <c:pt idx="80">
                  <c:v>75500</c:v>
                </c:pt>
                <c:pt idx="81">
                  <c:v>76500</c:v>
                </c:pt>
                <c:pt idx="82">
                  <c:v>77500</c:v>
                </c:pt>
                <c:pt idx="83">
                  <c:v>78500</c:v>
                </c:pt>
                <c:pt idx="84">
                  <c:v>79500</c:v>
                </c:pt>
                <c:pt idx="85">
                  <c:v>80500</c:v>
                </c:pt>
                <c:pt idx="86">
                  <c:v>81500</c:v>
                </c:pt>
                <c:pt idx="87">
                  <c:v>82500</c:v>
                </c:pt>
                <c:pt idx="88">
                  <c:v>83500</c:v>
                </c:pt>
                <c:pt idx="89">
                  <c:v>84500</c:v>
                </c:pt>
                <c:pt idx="90">
                  <c:v>85500</c:v>
                </c:pt>
                <c:pt idx="91">
                  <c:v>86500</c:v>
                </c:pt>
                <c:pt idx="92">
                  <c:v>87500</c:v>
                </c:pt>
                <c:pt idx="93">
                  <c:v>88500</c:v>
                </c:pt>
                <c:pt idx="94">
                  <c:v>89500</c:v>
                </c:pt>
                <c:pt idx="95">
                  <c:v>90500</c:v>
                </c:pt>
                <c:pt idx="96">
                  <c:v>91500</c:v>
                </c:pt>
                <c:pt idx="97">
                  <c:v>92500</c:v>
                </c:pt>
                <c:pt idx="98">
                  <c:v>93500</c:v>
                </c:pt>
                <c:pt idx="99">
                  <c:v>94500</c:v>
                </c:pt>
                <c:pt idx="100">
                  <c:v>95500</c:v>
                </c:pt>
                <c:pt idx="101">
                  <c:v>96500</c:v>
                </c:pt>
                <c:pt idx="102">
                  <c:v>97500</c:v>
                </c:pt>
                <c:pt idx="103">
                  <c:v>98500</c:v>
                </c:pt>
                <c:pt idx="104">
                  <c:v>99500</c:v>
                </c:pt>
                <c:pt idx="105">
                  <c:v>100500</c:v>
                </c:pt>
                <c:pt idx="106">
                  <c:v>101500</c:v>
                </c:pt>
                <c:pt idx="107">
                  <c:v>102500</c:v>
                </c:pt>
                <c:pt idx="108">
                  <c:v>103500</c:v>
                </c:pt>
                <c:pt idx="109">
                  <c:v>104500</c:v>
                </c:pt>
                <c:pt idx="110">
                  <c:v>105500</c:v>
                </c:pt>
                <c:pt idx="111">
                  <c:v>106500</c:v>
                </c:pt>
                <c:pt idx="112">
                  <c:v>107500</c:v>
                </c:pt>
                <c:pt idx="113">
                  <c:v>108500</c:v>
                </c:pt>
                <c:pt idx="114">
                  <c:v>109500</c:v>
                </c:pt>
                <c:pt idx="115">
                  <c:v>110500</c:v>
                </c:pt>
                <c:pt idx="116">
                  <c:v>111500</c:v>
                </c:pt>
                <c:pt idx="117">
                  <c:v>112500</c:v>
                </c:pt>
                <c:pt idx="118">
                  <c:v>113500</c:v>
                </c:pt>
                <c:pt idx="119">
                  <c:v>114500</c:v>
                </c:pt>
                <c:pt idx="120">
                  <c:v>115500</c:v>
                </c:pt>
                <c:pt idx="121">
                  <c:v>116500</c:v>
                </c:pt>
                <c:pt idx="122">
                  <c:v>117500</c:v>
                </c:pt>
                <c:pt idx="123">
                  <c:v>118500</c:v>
                </c:pt>
                <c:pt idx="124">
                  <c:v>119500</c:v>
                </c:pt>
                <c:pt idx="125">
                  <c:v>120500</c:v>
                </c:pt>
                <c:pt idx="126">
                  <c:v>121500</c:v>
                </c:pt>
              </c:numCache>
            </c:numRef>
          </c:xVal>
          <c:yVal>
            <c:numRef>
              <c:f>'12-11-1993'!$G$41:$G$167</c:f>
              <c:numCache>
                <c:formatCode>#,#00</c:formatCode>
                <c:ptCount val="127"/>
                <c:pt idx="0">
                  <c:v>20</c:v>
                </c:pt>
                <c:pt idx="1">
                  <c:v>16.79117120295221</c:v>
                </c:pt>
                <c:pt idx="2">
                  <c:v>12.563554282115788</c:v>
                </c:pt>
                <c:pt idx="3">
                  <c:v>7.3994659086885628</c:v>
                </c:pt>
                <c:pt idx="4">
                  <c:v>2.8239154076395265</c:v>
                </c:pt>
                <c:pt idx="5">
                  <c:v>0.28497389869122886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8865536"/>
        <c:axId val="59469824"/>
      </c:scatterChart>
      <c:valAx>
        <c:axId val="58865536"/>
        <c:scaling>
          <c:orientation val="minMax"/>
          <c:max val="15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59469824"/>
        <c:crosses val="autoZero"/>
        <c:crossBetween val="midCat"/>
      </c:valAx>
      <c:valAx>
        <c:axId val="59469824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58865536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Sinnamary 27-4-1994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'27-4-1994'!$F$5:$F$22</c:f>
              <c:numCache>
                <c:formatCode>General</c:formatCode>
                <c:ptCount val="18"/>
                <c:pt idx="0">
                  <c:v>3000</c:v>
                </c:pt>
                <c:pt idx="1">
                  <c:v>4000</c:v>
                </c:pt>
                <c:pt idx="2">
                  <c:v>5250</c:v>
                </c:pt>
                <c:pt idx="3">
                  <c:v>6500</c:v>
                </c:pt>
                <c:pt idx="4">
                  <c:v>7850</c:v>
                </c:pt>
                <c:pt idx="5">
                  <c:v>9000</c:v>
                </c:pt>
                <c:pt idx="6">
                  <c:v>12500</c:v>
                </c:pt>
                <c:pt idx="7">
                  <c:v>13750</c:v>
                </c:pt>
                <c:pt idx="8">
                  <c:v>15000</c:v>
                </c:pt>
              </c:numCache>
            </c:numRef>
          </c:xVal>
          <c:yVal>
            <c:numRef>
              <c:f>'27-4-1994'!$G$5:$G$22</c:f>
              <c:numCache>
                <c:formatCode>0.00</c:formatCode>
                <c:ptCount val="18"/>
                <c:pt idx="0">
                  <c:v>19.5</c:v>
                </c:pt>
                <c:pt idx="1">
                  <c:v>18.5</c:v>
                </c:pt>
                <c:pt idx="2">
                  <c:v>17</c:v>
                </c:pt>
                <c:pt idx="3">
                  <c:v>13.5</c:v>
                </c:pt>
                <c:pt idx="4">
                  <c:v>8.5</c:v>
                </c:pt>
                <c:pt idx="5">
                  <c:v>3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'27-4-1994'!$H$5:$H$22</c:f>
              <c:numCache>
                <c:formatCode>General</c:formatCode>
                <c:ptCount val="18"/>
              </c:numCache>
            </c:numRef>
          </c:xVal>
          <c:yVal>
            <c:numRef>
              <c:f>'27-4-1994'!$I$5:$I$22</c:f>
              <c:numCache>
                <c:formatCode>0.00</c:formatCode>
                <c:ptCount val="18"/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'27-4-1994'!$I$32:$I$167</c:f>
              <c:numCache>
                <c:formatCode>General</c:formatCode>
                <c:ptCount val="136"/>
                <c:pt idx="0">
                  <c:v>-13000</c:v>
                </c:pt>
                <c:pt idx="1">
                  <c:v>-3000</c:v>
                </c:pt>
                <c:pt idx="2">
                  <c:v>-2000</c:v>
                </c:pt>
                <c:pt idx="3">
                  <c:v>-1000</c:v>
                </c:pt>
                <c:pt idx="4">
                  <c:v>0</c:v>
                </c:pt>
                <c:pt idx="5">
                  <c:v>1000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  <c:pt idx="10">
                  <c:v>6000</c:v>
                </c:pt>
                <c:pt idx="11">
                  <c:v>7000</c:v>
                </c:pt>
                <c:pt idx="12">
                  <c:v>8000</c:v>
                </c:pt>
                <c:pt idx="13">
                  <c:v>9000</c:v>
                </c:pt>
                <c:pt idx="14">
                  <c:v>10000</c:v>
                </c:pt>
                <c:pt idx="15">
                  <c:v>11000</c:v>
                </c:pt>
                <c:pt idx="16">
                  <c:v>12000</c:v>
                </c:pt>
                <c:pt idx="17">
                  <c:v>13000</c:v>
                </c:pt>
                <c:pt idx="18">
                  <c:v>14000</c:v>
                </c:pt>
                <c:pt idx="19">
                  <c:v>15000</c:v>
                </c:pt>
                <c:pt idx="20">
                  <c:v>16000</c:v>
                </c:pt>
                <c:pt idx="21">
                  <c:v>17000</c:v>
                </c:pt>
                <c:pt idx="22">
                  <c:v>18000</c:v>
                </c:pt>
                <c:pt idx="23">
                  <c:v>19000</c:v>
                </c:pt>
                <c:pt idx="24">
                  <c:v>20000</c:v>
                </c:pt>
                <c:pt idx="25">
                  <c:v>21000</c:v>
                </c:pt>
                <c:pt idx="26">
                  <c:v>22000</c:v>
                </c:pt>
                <c:pt idx="27">
                  <c:v>23000</c:v>
                </c:pt>
                <c:pt idx="28">
                  <c:v>24000</c:v>
                </c:pt>
                <c:pt idx="29">
                  <c:v>25000</c:v>
                </c:pt>
                <c:pt idx="30">
                  <c:v>26000</c:v>
                </c:pt>
                <c:pt idx="31">
                  <c:v>27000</c:v>
                </c:pt>
                <c:pt idx="32">
                  <c:v>28000</c:v>
                </c:pt>
                <c:pt idx="33">
                  <c:v>29000</c:v>
                </c:pt>
                <c:pt idx="34">
                  <c:v>30000</c:v>
                </c:pt>
                <c:pt idx="35">
                  <c:v>31000</c:v>
                </c:pt>
                <c:pt idx="36">
                  <c:v>32000</c:v>
                </c:pt>
                <c:pt idx="37">
                  <c:v>33000</c:v>
                </c:pt>
                <c:pt idx="38">
                  <c:v>34000</c:v>
                </c:pt>
                <c:pt idx="39">
                  <c:v>35000</c:v>
                </c:pt>
                <c:pt idx="40">
                  <c:v>36000</c:v>
                </c:pt>
                <c:pt idx="41">
                  <c:v>37000</c:v>
                </c:pt>
                <c:pt idx="42">
                  <c:v>38000</c:v>
                </c:pt>
                <c:pt idx="43">
                  <c:v>39000</c:v>
                </c:pt>
                <c:pt idx="44">
                  <c:v>40000</c:v>
                </c:pt>
                <c:pt idx="45">
                  <c:v>41000</c:v>
                </c:pt>
                <c:pt idx="46">
                  <c:v>42000</c:v>
                </c:pt>
                <c:pt idx="47">
                  <c:v>43000</c:v>
                </c:pt>
                <c:pt idx="48">
                  <c:v>44000</c:v>
                </c:pt>
                <c:pt idx="49">
                  <c:v>45000</c:v>
                </c:pt>
                <c:pt idx="50">
                  <c:v>46000</c:v>
                </c:pt>
                <c:pt idx="51">
                  <c:v>47000</c:v>
                </c:pt>
                <c:pt idx="52">
                  <c:v>48000</c:v>
                </c:pt>
                <c:pt idx="53">
                  <c:v>49000</c:v>
                </c:pt>
                <c:pt idx="54">
                  <c:v>50000</c:v>
                </c:pt>
                <c:pt idx="55">
                  <c:v>51000</c:v>
                </c:pt>
                <c:pt idx="56">
                  <c:v>52000</c:v>
                </c:pt>
                <c:pt idx="57">
                  <c:v>53000</c:v>
                </c:pt>
                <c:pt idx="58">
                  <c:v>54000</c:v>
                </c:pt>
                <c:pt idx="59">
                  <c:v>55000</c:v>
                </c:pt>
                <c:pt idx="60">
                  <c:v>56000</c:v>
                </c:pt>
                <c:pt idx="61">
                  <c:v>57000</c:v>
                </c:pt>
                <c:pt idx="62">
                  <c:v>58000</c:v>
                </c:pt>
                <c:pt idx="63">
                  <c:v>59000</c:v>
                </c:pt>
                <c:pt idx="64">
                  <c:v>60000</c:v>
                </c:pt>
                <c:pt idx="65">
                  <c:v>61000</c:v>
                </c:pt>
                <c:pt idx="66">
                  <c:v>62000</c:v>
                </c:pt>
                <c:pt idx="67">
                  <c:v>63000</c:v>
                </c:pt>
                <c:pt idx="68">
                  <c:v>64000</c:v>
                </c:pt>
                <c:pt idx="69">
                  <c:v>65000</c:v>
                </c:pt>
                <c:pt idx="70">
                  <c:v>66000</c:v>
                </c:pt>
                <c:pt idx="71">
                  <c:v>67000</c:v>
                </c:pt>
                <c:pt idx="72">
                  <c:v>68000</c:v>
                </c:pt>
                <c:pt idx="73">
                  <c:v>69000</c:v>
                </c:pt>
                <c:pt idx="74">
                  <c:v>70000</c:v>
                </c:pt>
                <c:pt idx="75">
                  <c:v>71000</c:v>
                </c:pt>
                <c:pt idx="76">
                  <c:v>72000</c:v>
                </c:pt>
                <c:pt idx="77">
                  <c:v>73000</c:v>
                </c:pt>
                <c:pt idx="78">
                  <c:v>74000</c:v>
                </c:pt>
                <c:pt idx="79">
                  <c:v>75000</c:v>
                </c:pt>
                <c:pt idx="80">
                  <c:v>76000</c:v>
                </c:pt>
                <c:pt idx="81">
                  <c:v>77000</c:v>
                </c:pt>
                <c:pt idx="82">
                  <c:v>78000</c:v>
                </c:pt>
                <c:pt idx="83">
                  <c:v>79000</c:v>
                </c:pt>
                <c:pt idx="84">
                  <c:v>80000</c:v>
                </c:pt>
                <c:pt idx="85">
                  <c:v>81000</c:v>
                </c:pt>
                <c:pt idx="86">
                  <c:v>82000</c:v>
                </c:pt>
                <c:pt idx="87">
                  <c:v>83000</c:v>
                </c:pt>
                <c:pt idx="88">
                  <c:v>84000</c:v>
                </c:pt>
                <c:pt idx="89">
                  <c:v>85000</c:v>
                </c:pt>
                <c:pt idx="90">
                  <c:v>86000</c:v>
                </c:pt>
                <c:pt idx="91">
                  <c:v>87000</c:v>
                </c:pt>
                <c:pt idx="92">
                  <c:v>88000</c:v>
                </c:pt>
                <c:pt idx="93">
                  <c:v>89000</c:v>
                </c:pt>
                <c:pt idx="94">
                  <c:v>90000</c:v>
                </c:pt>
                <c:pt idx="95">
                  <c:v>91000</c:v>
                </c:pt>
                <c:pt idx="96">
                  <c:v>92000</c:v>
                </c:pt>
                <c:pt idx="97">
                  <c:v>93000</c:v>
                </c:pt>
                <c:pt idx="98">
                  <c:v>94000</c:v>
                </c:pt>
                <c:pt idx="99">
                  <c:v>95000</c:v>
                </c:pt>
                <c:pt idx="100">
                  <c:v>96000</c:v>
                </c:pt>
                <c:pt idx="101">
                  <c:v>97000</c:v>
                </c:pt>
                <c:pt idx="102">
                  <c:v>98000</c:v>
                </c:pt>
                <c:pt idx="103">
                  <c:v>99000</c:v>
                </c:pt>
                <c:pt idx="104">
                  <c:v>100000</c:v>
                </c:pt>
                <c:pt idx="105">
                  <c:v>101000</c:v>
                </c:pt>
                <c:pt idx="106">
                  <c:v>102000</c:v>
                </c:pt>
                <c:pt idx="107">
                  <c:v>103000</c:v>
                </c:pt>
                <c:pt idx="108">
                  <c:v>104000</c:v>
                </c:pt>
                <c:pt idx="109">
                  <c:v>105000</c:v>
                </c:pt>
                <c:pt idx="110">
                  <c:v>106000</c:v>
                </c:pt>
                <c:pt idx="111">
                  <c:v>107000</c:v>
                </c:pt>
                <c:pt idx="112">
                  <c:v>108000</c:v>
                </c:pt>
                <c:pt idx="113">
                  <c:v>109000</c:v>
                </c:pt>
                <c:pt idx="114">
                  <c:v>110000</c:v>
                </c:pt>
                <c:pt idx="115">
                  <c:v>111000</c:v>
                </c:pt>
                <c:pt idx="116">
                  <c:v>112000</c:v>
                </c:pt>
                <c:pt idx="117">
                  <c:v>113000</c:v>
                </c:pt>
                <c:pt idx="118">
                  <c:v>114000</c:v>
                </c:pt>
                <c:pt idx="119">
                  <c:v>115000</c:v>
                </c:pt>
                <c:pt idx="120">
                  <c:v>116000</c:v>
                </c:pt>
                <c:pt idx="121">
                  <c:v>117000</c:v>
                </c:pt>
                <c:pt idx="122">
                  <c:v>118000</c:v>
                </c:pt>
                <c:pt idx="123">
                  <c:v>119000</c:v>
                </c:pt>
                <c:pt idx="124">
                  <c:v>120000</c:v>
                </c:pt>
                <c:pt idx="125">
                  <c:v>121000</c:v>
                </c:pt>
                <c:pt idx="126">
                  <c:v>122000</c:v>
                </c:pt>
                <c:pt idx="127">
                  <c:v>123000</c:v>
                </c:pt>
                <c:pt idx="128">
                  <c:v>124000</c:v>
                </c:pt>
                <c:pt idx="129">
                  <c:v>125000</c:v>
                </c:pt>
                <c:pt idx="130">
                  <c:v>126000</c:v>
                </c:pt>
                <c:pt idx="131">
                  <c:v>127000</c:v>
                </c:pt>
                <c:pt idx="132">
                  <c:v>128000</c:v>
                </c:pt>
                <c:pt idx="133">
                  <c:v>129000</c:v>
                </c:pt>
                <c:pt idx="134">
                  <c:v>130000</c:v>
                </c:pt>
                <c:pt idx="135">
                  <c:v>131000</c:v>
                </c:pt>
              </c:numCache>
            </c:numRef>
          </c:xVal>
          <c:yVal>
            <c:numRef>
              <c:f>'27-4-1994'!$G$32:$G$167</c:f>
              <c:numCache>
                <c:formatCode>#,#00</c:formatCode>
                <c:ptCount val="136"/>
                <c:pt idx="0">
                  <c:v>22.98278496991356</c:v>
                </c:pt>
                <c:pt idx="1">
                  <c:v>22.681886295719654</c:v>
                </c:pt>
                <c:pt idx="2">
                  <c:v>22.540726874280992</c:v>
                </c:pt>
                <c:pt idx="3">
                  <c:v>22.335274506957841</c:v>
                </c:pt>
                <c:pt idx="4">
                  <c:v>22.036730613058136</c:v>
                </c:pt>
                <c:pt idx="5">
                  <c:v>21.603954482896281</c:v>
                </c:pt>
                <c:pt idx="6">
                  <c:v>20.978828762227071</c:v>
                </c:pt>
                <c:pt idx="7">
                  <c:v>20.080694288577725</c:v>
                </c:pt>
                <c:pt idx="8">
                  <c:v>18.800822568941047</c:v>
                </c:pt>
                <c:pt idx="9">
                  <c:v>17</c:v>
                </c:pt>
                <c:pt idx="10">
                  <c:v>14.517447520413452</c:v>
                </c:pt>
                <c:pt idx="11">
                  <c:v>11.211793425208866</c:v>
                </c:pt>
                <c:pt idx="12">
                  <c:v>7.0861735761789273</c:v>
                </c:pt>
                <c:pt idx="13">
                  <c:v>3.2442068759249105</c:v>
                </c:pt>
                <c:pt idx="14">
                  <c:v>0.75733185926069757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'27-4-1994'!$A$36:$A$167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'27-4-1994'!$G$36:$G$167</c:f>
              <c:numCache>
                <c:formatCode>#,#00</c:formatCode>
                <c:ptCount val="132"/>
                <c:pt idx="0">
                  <c:v>22.036730613058136</c:v>
                </c:pt>
                <c:pt idx="1">
                  <c:v>21.603954482896281</c:v>
                </c:pt>
                <c:pt idx="2">
                  <c:v>20.978828762227071</c:v>
                </c:pt>
                <c:pt idx="3">
                  <c:v>20.080694288577725</c:v>
                </c:pt>
                <c:pt idx="4">
                  <c:v>18.800822568941047</c:v>
                </c:pt>
                <c:pt idx="5">
                  <c:v>17</c:v>
                </c:pt>
                <c:pt idx="6">
                  <c:v>14.517447520413452</c:v>
                </c:pt>
                <c:pt idx="7">
                  <c:v>11.211793425208866</c:v>
                </c:pt>
                <c:pt idx="8">
                  <c:v>7.0861735761789273</c:v>
                </c:pt>
                <c:pt idx="9">
                  <c:v>3.2442068759249105</c:v>
                </c:pt>
                <c:pt idx="10">
                  <c:v>0.75733185926069757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'27-4-1994'!$H$41:$H$167</c:f>
              <c:numCache>
                <c:formatCode>General</c:formatCode>
                <c:ptCount val="127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</c:numCache>
            </c:numRef>
          </c:xVal>
          <c:yVal>
            <c:numRef>
              <c:f>'27-4-1994'!$G$41:$G$167</c:f>
              <c:numCache>
                <c:formatCode>#,#00</c:formatCode>
                <c:ptCount val="127"/>
                <c:pt idx="0">
                  <c:v>17</c:v>
                </c:pt>
                <c:pt idx="1">
                  <c:v>14.517447520413452</c:v>
                </c:pt>
                <c:pt idx="2">
                  <c:v>11.211793425208866</c:v>
                </c:pt>
                <c:pt idx="3">
                  <c:v>7.0861735761789273</c:v>
                </c:pt>
                <c:pt idx="4">
                  <c:v>3.2442068759249105</c:v>
                </c:pt>
                <c:pt idx="5">
                  <c:v>0.75733185926069757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908672"/>
        <c:axId val="60910976"/>
      </c:scatterChart>
      <c:valAx>
        <c:axId val="60908672"/>
        <c:scaling>
          <c:orientation val="minMax"/>
          <c:max val="15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60910976"/>
        <c:crosses val="autoZero"/>
        <c:crossBetween val="midCat"/>
      </c:valAx>
      <c:valAx>
        <c:axId val="60910976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60908672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Sinnamary 2-11-1994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'2-11-1994'!$F$5:$F$22</c:f>
              <c:numCache>
                <c:formatCode>General</c:formatCode>
                <c:ptCount val="18"/>
                <c:pt idx="0">
                  <c:v>1500</c:v>
                </c:pt>
                <c:pt idx="1">
                  <c:v>3000</c:v>
                </c:pt>
                <c:pt idx="2">
                  <c:v>5000</c:v>
                </c:pt>
                <c:pt idx="3">
                  <c:v>7000</c:v>
                </c:pt>
                <c:pt idx="4">
                  <c:v>9000</c:v>
                </c:pt>
                <c:pt idx="5">
                  <c:v>10750</c:v>
                </c:pt>
                <c:pt idx="6">
                  <c:v>12500</c:v>
                </c:pt>
                <c:pt idx="7">
                  <c:v>13750</c:v>
                </c:pt>
                <c:pt idx="8">
                  <c:v>15150</c:v>
                </c:pt>
              </c:numCache>
            </c:numRef>
          </c:xVal>
          <c:yVal>
            <c:numRef>
              <c:f>'2-11-1994'!$G$5:$G$22</c:f>
              <c:numCache>
                <c:formatCode>0.00</c:formatCode>
                <c:ptCount val="18"/>
                <c:pt idx="0">
                  <c:v>29.5</c:v>
                </c:pt>
                <c:pt idx="1">
                  <c:v>28.5</c:v>
                </c:pt>
                <c:pt idx="2">
                  <c:v>27</c:v>
                </c:pt>
                <c:pt idx="3">
                  <c:v>24</c:v>
                </c:pt>
                <c:pt idx="4">
                  <c:v>13.5</c:v>
                </c:pt>
                <c:pt idx="5">
                  <c:v>6.5</c:v>
                </c:pt>
                <c:pt idx="6">
                  <c:v>3.5</c:v>
                </c:pt>
                <c:pt idx="7">
                  <c:v>2</c:v>
                </c:pt>
                <c:pt idx="8">
                  <c:v>0.5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'2-11-1994'!$H$5:$H$22</c:f>
              <c:numCache>
                <c:formatCode>General</c:formatCode>
                <c:ptCount val="18"/>
                <c:pt idx="0">
                  <c:v>3000</c:v>
                </c:pt>
                <c:pt idx="1">
                  <c:v>5000</c:v>
                </c:pt>
                <c:pt idx="2">
                  <c:v>7000</c:v>
                </c:pt>
                <c:pt idx="3">
                  <c:v>9000</c:v>
                </c:pt>
                <c:pt idx="4">
                  <c:v>10750</c:v>
                </c:pt>
                <c:pt idx="5">
                  <c:v>12500</c:v>
                </c:pt>
              </c:numCache>
            </c:numRef>
          </c:xVal>
          <c:yVal>
            <c:numRef>
              <c:f>'2-11-1994'!$I$5:$I$22</c:f>
              <c:numCache>
                <c:formatCode>0.00</c:formatCode>
                <c:ptCount val="18"/>
                <c:pt idx="0">
                  <c:v>7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'2-11-1994'!$I$32:$I$167</c:f>
              <c:numCache>
                <c:formatCode>General</c:formatCode>
                <c:ptCount val="136"/>
                <c:pt idx="0">
                  <c:v>-14250</c:v>
                </c:pt>
                <c:pt idx="1">
                  <c:v>-4250</c:v>
                </c:pt>
                <c:pt idx="2">
                  <c:v>-3250</c:v>
                </c:pt>
                <c:pt idx="3">
                  <c:v>-2250</c:v>
                </c:pt>
                <c:pt idx="4">
                  <c:v>-1250</c:v>
                </c:pt>
                <c:pt idx="5">
                  <c:v>-250</c:v>
                </c:pt>
                <c:pt idx="6">
                  <c:v>750</c:v>
                </c:pt>
                <c:pt idx="7">
                  <c:v>1750</c:v>
                </c:pt>
                <c:pt idx="8">
                  <c:v>2750</c:v>
                </c:pt>
                <c:pt idx="9">
                  <c:v>3750</c:v>
                </c:pt>
                <c:pt idx="10">
                  <c:v>4750</c:v>
                </c:pt>
                <c:pt idx="11">
                  <c:v>5750</c:v>
                </c:pt>
                <c:pt idx="12">
                  <c:v>6750</c:v>
                </c:pt>
                <c:pt idx="13">
                  <c:v>7750</c:v>
                </c:pt>
                <c:pt idx="14">
                  <c:v>8750</c:v>
                </c:pt>
                <c:pt idx="15">
                  <c:v>9750</c:v>
                </c:pt>
                <c:pt idx="16">
                  <c:v>10750</c:v>
                </c:pt>
                <c:pt idx="17">
                  <c:v>11750</c:v>
                </c:pt>
                <c:pt idx="18">
                  <c:v>12750</c:v>
                </c:pt>
                <c:pt idx="19">
                  <c:v>13750</c:v>
                </c:pt>
                <c:pt idx="20">
                  <c:v>14750</c:v>
                </c:pt>
                <c:pt idx="21">
                  <c:v>15750</c:v>
                </c:pt>
                <c:pt idx="22">
                  <c:v>16750</c:v>
                </c:pt>
                <c:pt idx="23">
                  <c:v>17750</c:v>
                </c:pt>
                <c:pt idx="24">
                  <c:v>18750</c:v>
                </c:pt>
                <c:pt idx="25">
                  <c:v>19750</c:v>
                </c:pt>
                <c:pt idx="26">
                  <c:v>20750</c:v>
                </c:pt>
                <c:pt idx="27">
                  <c:v>21750</c:v>
                </c:pt>
                <c:pt idx="28">
                  <c:v>22750</c:v>
                </c:pt>
                <c:pt idx="29">
                  <c:v>23750</c:v>
                </c:pt>
                <c:pt idx="30">
                  <c:v>24750</c:v>
                </c:pt>
                <c:pt idx="31">
                  <c:v>25750</c:v>
                </c:pt>
                <c:pt idx="32">
                  <c:v>26750</c:v>
                </c:pt>
                <c:pt idx="33">
                  <c:v>27750</c:v>
                </c:pt>
                <c:pt idx="34">
                  <c:v>28750</c:v>
                </c:pt>
                <c:pt idx="35">
                  <c:v>29750</c:v>
                </c:pt>
                <c:pt idx="36">
                  <c:v>30750</c:v>
                </c:pt>
                <c:pt idx="37">
                  <c:v>31750</c:v>
                </c:pt>
                <c:pt idx="38">
                  <c:v>32750</c:v>
                </c:pt>
                <c:pt idx="39">
                  <c:v>33750</c:v>
                </c:pt>
                <c:pt idx="40">
                  <c:v>34750</c:v>
                </c:pt>
                <c:pt idx="41">
                  <c:v>35750</c:v>
                </c:pt>
                <c:pt idx="42">
                  <c:v>36750</c:v>
                </c:pt>
                <c:pt idx="43">
                  <c:v>37750</c:v>
                </c:pt>
                <c:pt idx="44">
                  <c:v>38750</c:v>
                </c:pt>
                <c:pt idx="45">
                  <c:v>39750</c:v>
                </c:pt>
                <c:pt idx="46">
                  <c:v>40750</c:v>
                </c:pt>
                <c:pt idx="47">
                  <c:v>41750</c:v>
                </c:pt>
                <c:pt idx="48">
                  <c:v>42750</c:v>
                </c:pt>
                <c:pt idx="49">
                  <c:v>43750</c:v>
                </c:pt>
                <c:pt idx="50">
                  <c:v>44750</c:v>
                </c:pt>
                <c:pt idx="51">
                  <c:v>45750</c:v>
                </c:pt>
                <c:pt idx="52">
                  <c:v>46750</c:v>
                </c:pt>
                <c:pt idx="53">
                  <c:v>47750</c:v>
                </c:pt>
                <c:pt idx="54">
                  <c:v>48750</c:v>
                </c:pt>
                <c:pt idx="55">
                  <c:v>49750</c:v>
                </c:pt>
                <c:pt idx="56">
                  <c:v>50750</c:v>
                </c:pt>
                <c:pt idx="57">
                  <c:v>51750</c:v>
                </c:pt>
                <c:pt idx="58">
                  <c:v>52750</c:v>
                </c:pt>
                <c:pt idx="59">
                  <c:v>53750</c:v>
                </c:pt>
                <c:pt idx="60">
                  <c:v>54750</c:v>
                </c:pt>
                <c:pt idx="61">
                  <c:v>55750</c:v>
                </c:pt>
                <c:pt idx="62">
                  <c:v>56750</c:v>
                </c:pt>
                <c:pt idx="63">
                  <c:v>57750</c:v>
                </c:pt>
                <c:pt idx="64">
                  <c:v>58750</c:v>
                </c:pt>
                <c:pt idx="65">
                  <c:v>59750</c:v>
                </c:pt>
                <c:pt idx="66">
                  <c:v>60750</c:v>
                </c:pt>
                <c:pt idx="67">
                  <c:v>61750</c:v>
                </c:pt>
                <c:pt idx="68">
                  <c:v>62750</c:v>
                </c:pt>
                <c:pt idx="69">
                  <c:v>63750</c:v>
                </c:pt>
                <c:pt idx="70">
                  <c:v>64750</c:v>
                </c:pt>
                <c:pt idx="71">
                  <c:v>65750</c:v>
                </c:pt>
                <c:pt idx="72">
                  <c:v>66750</c:v>
                </c:pt>
                <c:pt idx="73">
                  <c:v>67750</c:v>
                </c:pt>
                <c:pt idx="74">
                  <c:v>68750</c:v>
                </c:pt>
                <c:pt idx="75">
                  <c:v>69750</c:v>
                </c:pt>
                <c:pt idx="76">
                  <c:v>70750</c:v>
                </c:pt>
                <c:pt idx="77">
                  <c:v>71750</c:v>
                </c:pt>
                <c:pt idx="78">
                  <c:v>72750</c:v>
                </c:pt>
                <c:pt idx="79">
                  <c:v>73750</c:v>
                </c:pt>
                <c:pt idx="80">
                  <c:v>74750</c:v>
                </c:pt>
                <c:pt idx="81">
                  <c:v>75750</c:v>
                </c:pt>
                <c:pt idx="82">
                  <c:v>76750</c:v>
                </c:pt>
                <c:pt idx="83">
                  <c:v>77750</c:v>
                </c:pt>
                <c:pt idx="84">
                  <c:v>78750</c:v>
                </c:pt>
                <c:pt idx="85">
                  <c:v>79750</c:v>
                </c:pt>
                <c:pt idx="86">
                  <c:v>80750</c:v>
                </c:pt>
                <c:pt idx="87">
                  <c:v>81750</c:v>
                </c:pt>
                <c:pt idx="88">
                  <c:v>82750</c:v>
                </c:pt>
                <c:pt idx="89">
                  <c:v>83750</c:v>
                </c:pt>
                <c:pt idx="90">
                  <c:v>84750</c:v>
                </c:pt>
                <c:pt idx="91">
                  <c:v>85750</c:v>
                </c:pt>
                <c:pt idx="92">
                  <c:v>86750</c:v>
                </c:pt>
                <c:pt idx="93">
                  <c:v>87750</c:v>
                </c:pt>
                <c:pt idx="94">
                  <c:v>88750</c:v>
                </c:pt>
                <c:pt idx="95">
                  <c:v>89750</c:v>
                </c:pt>
                <c:pt idx="96">
                  <c:v>90750</c:v>
                </c:pt>
                <c:pt idx="97">
                  <c:v>91750</c:v>
                </c:pt>
                <c:pt idx="98">
                  <c:v>92750</c:v>
                </c:pt>
                <c:pt idx="99">
                  <c:v>93750</c:v>
                </c:pt>
                <c:pt idx="100">
                  <c:v>94750</c:v>
                </c:pt>
                <c:pt idx="101">
                  <c:v>95750</c:v>
                </c:pt>
                <c:pt idx="102">
                  <c:v>96750</c:v>
                </c:pt>
                <c:pt idx="103">
                  <c:v>97750</c:v>
                </c:pt>
                <c:pt idx="104">
                  <c:v>98750</c:v>
                </c:pt>
                <c:pt idx="105">
                  <c:v>99750</c:v>
                </c:pt>
                <c:pt idx="106">
                  <c:v>100750</c:v>
                </c:pt>
                <c:pt idx="107">
                  <c:v>101750</c:v>
                </c:pt>
                <c:pt idx="108">
                  <c:v>102750</c:v>
                </c:pt>
                <c:pt idx="109">
                  <c:v>103750</c:v>
                </c:pt>
                <c:pt idx="110">
                  <c:v>104750</c:v>
                </c:pt>
                <c:pt idx="111">
                  <c:v>105750</c:v>
                </c:pt>
                <c:pt idx="112">
                  <c:v>106750</c:v>
                </c:pt>
                <c:pt idx="113">
                  <c:v>107750</c:v>
                </c:pt>
                <c:pt idx="114">
                  <c:v>108750</c:v>
                </c:pt>
                <c:pt idx="115">
                  <c:v>109750</c:v>
                </c:pt>
                <c:pt idx="116">
                  <c:v>110750</c:v>
                </c:pt>
                <c:pt idx="117">
                  <c:v>111750</c:v>
                </c:pt>
                <c:pt idx="118">
                  <c:v>112750</c:v>
                </c:pt>
                <c:pt idx="119">
                  <c:v>113750</c:v>
                </c:pt>
                <c:pt idx="120">
                  <c:v>114750</c:v>
                </c:pt>
                <c:pt idx="121">
                  <c:v>115750</c:v>
                </c:pt>
                <c:pt idx="122">
                  <c:v>116750</c:v>
                </c:pt>
                <c:pt idx="123">
                  <c:v>117750</c:v>
                </c:pt>
                <c:pt idx="124">
                  <c:v>118750</c:v>
                </c:pt>
                <c:pt idx="125">
                  <c:v>119750</c:v>
                </c:pt>
                <c:pt idx="126">
                  <c:v>120750</c:v>
                </c:pt>
                <c:pt idx="127">
                  <c:v>121750</c:v>
                </c:pt>
                <c:pt idx="128">
                  <c:v>122750</c:v>
                </c:pt>
                <c:pt idx="129">
                  <c:v>123750</c:v>
                </c:pt>
                <c:pt idx="130">
                  <c:v>124750</c:v>
                </c:pt>
                <c:pt idx="131">
                  <c:v>125750</c:v>
                </c:pt>
                <c:pt idx="132">
                  <c:v>126750</c:v>
                </c:pt>
                <c:pt idx="133">
                  <c:v>127750</c:v>
                </c:pt>
                <c:pt idx="134">
                  <c:v>128750</c:v>
                </c:pt>
                <c:pt idx="135">
                  <c:v>129750</c:v>
                </c:pt>
              </c:numCache>
            </c:numRef>
          </c:xVal>
          <c:yVal>
            <c:numRef>
              <c:f>'2-11-1994'!$G$32:$G$167</c:f>
              <c:numCache>
                <c:formatCode>#,#00</c:formatCode>
                <c:ptCount val="136"/>
                <c:pt idx="0">
                  <c:v>31.927246613503922</c:v>
                </c:pt>
                <c:pt idx="1">
                  <c:v>31.73643904609925</c:v>
                </c:pt>
                <c:pt idx="2">
                  <c:v>31.646712291704176</c:v>
                </c:pt>
                <c:pt idx="3">
                  <c:v>31.515870627234918</c:v>
                </c:pt>
                <c:pt idx="4">
                  <c:v>31.325213073349634</c:v>
                </c:pt>
                <c:pt idx="5">
                  <c:v>31.047690996597265</c:v>
                </c:pt>
                <c:pt idx="6">
                  <c:v>30.64436435316777</c:v>
                </c:pt>
                <c:pt idx="7">
                  <c:v>30.059568280282466</c:v>
                </c:pt>
                <c:pt idx="8">
                  <c:v>29.214588013145622</c:v>
                </c:pt>
                <c:pt idx="9">
                  <c:v>28</c:v>
                </c:pt>
                <c:pt idx="10">
                  <c:v>26.267896153435462</c:v>
                </c:pt>
                <c:pt idx="11">
                  <c:v>23.827941242263631</c:v>
                </c:pt>
                <c:pt idx="12">
                  <c:v>20.457910549997312</c:v>
                </c:pt>
                <c:pt idx="13">
                  <c:v>16.671663823481232</c:v>
                </c:pt>
                <c:pt idx="14">
                  <c:v>13.153121601886232</c:v>
                </c:pt>
                <c:pt idx="15">
                  <c:v>9.937791413455269</c:v>
                </c:pt>
                <c:pt idx="16">
                  <c:v>7.0662053895885277</c:v>
                </c:pt>
                <c:pt idx="17">
                  <c:v>4.5855332391757226</c:v>
                </c:pt>
                <c:pt idx="18">
                  <c:v>2.5524127671922239</c:v>
                </c:pt>
                <c:pt idx="19">
                  <c:v>1.0388366891151328</c:v>
                </c:pt>
                <c:pt idx="20">
                  <c:v>0.14913545315900373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'2-11-1994'!$A$36:$A$167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'2-11-1994'!$G$36:$G$167</c:f>
              <c:numCache>
                <c:formatCode>#,#00</c:formatCode>
                <c:ptCount val="132"/>
                <c:pt idx="0">
                  <c:v>31.325213073349634</c:v>
                </c:pt>
                <c:pt idx="1">
                  <c:v>31.047690996597265</c:v>
                </c:pt>
                <c:pt idx="2">
                  <c:v>30.64436435316777</c:v>
                </c:pt>
                <c:pt idx="3">
                  <c:v>30.059568280282466</c:v>
                </c:pt>
                <c:pt idx="4">
                  <c:v>29.214588013145622</c:v>
                </c:pt>
                <c:pt idx="5">
                  <c:v>28</c:v>
                </c:pt>
                <c:pt idx="6">
                  <c:v>26.267896153435462</c:v>
                </c:pt>
                <c:pt idx="7">
                  <c:v>23.827941242263631</c:v>
                </c:pt>
                <c:pt idx="8">
                  <c:v>20.457910549997312</c:v>
                </c:pt>
                <c:pt idx="9">
                  <c:v>16.671663823481232</c:v>
                </c:pt>
                <c:pt idx="10">
                  <c:v>13.153121601886232</c:v>
                </c:pt>
                <c:pt idx="11">
                  <c:v>9.937791413455269</c:v>
                </c:pt>
                <c:pt idx="12">
                  <c:v>7.0662053895885277</c:v>
                </c:pt>
                <c:pt idx="13">
                  <c:v>4.5855332391757226</c:v>
                </c:pt>
                <c:pt idx="14">
                  <c:v>2.5524127671922239</c:v>
                </c:pt>
                <c:pt idx="15">
                  <c:v>1.0388366891151328</c:v>
                </c:pt>
                <c:pt idx="16">
                  <c:v>0.14913545315900373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'2-11-1994'!$H$41:$H$167</c:f>
              <c:numCache>
                <c:formatCode>General</c:formatCode>
                <c:ptCount val="127"/>
                <c:pt idx="0">
                  <c:v>-3750</c:v>
                </c:pt>
                <c:pt idx="1">
                  <c:v>-2750</c:v>
                </c:pt>
                <c:pt idx="2">
                  <c:v>-1750</c:v>
                </c:pt>
                <c:pt idx="3">
                  <c:v>-750</c:v>
                </c:pt>
                <c:pt idx="4">
                  <c:v>250</c:v>
                </c:pt>
                <c:pt idx="5">
                  <c:v>1250</c:v>
                </c:pt>
                <c:pt idx="6">
                  <c:v>2250</c:v>
                </c:pt>
                <c:pt idx="7">
                  <c:v>3250</c:v>
                </c:pt>
                <c:pt idx="8">
                  <c:v>4250</c:v>
                </c:pt>
                <c:pt idx="9">
                  <c:v>5250</c:v>
                </c:pt>
                <c:pt idx="10">
                  <c:v>6250</c:v>
                </c:pt>
                <c:pt idx="11">
                  <c:v>7250</c:v>
                </c:pt>
                <c:pt idx="12">
                  <c:v>8250</c:v>
                </c:pt>
                <c:pt idx="13">
                  <c:v>9250</c:v>
                </c:pt>
                <c:pt idx="14">
                  <c:v>10250</c:v>
                </c:pt>
                <c:pt idx="15">
                  <c:v>11250</c:v>
                </c:pt>
                <c:pt idx="16">
                  <c:v>12250</c:v>
                </c:pt>
                <c:pt idx="17">
                  <c:v>13250</c:v>
                </c:pt>
                <c:pt idx="18">
                  <c:v>14250</c:v>
                </c:pt>
                <c:pt idx="19">
                  <c:v>15250</c:v>
                </c:pt>
                <c:pt idx="20">
                  <c:v>16250</c:v>
                </c:pt>
                <c:pt idx="21">
                  <c:v>17250</c:v>
                </c:pt>
                <c:pt idx="22">
                  <c:v>18250</c:v>
                </c:pt>
                <c:pt idx="23">
                  <c:v>19250</c:v>
                </c:pt>
                <c:pt idx="24">
                  <c:v>20250</c:v>
                </c:pt>
                <c:pt idx="25">
                  <c:v>21250</c:v>
                </c:pt>
                <c:pt idx="26">
                  <c:v>22250</c:v>
                </c:pt>
                <c:pt idx="27">
                  <c:v>23250</c:v>
                </c:pt>
                <c:pt idx="28">
                  <c:v>24250</c:v>
                </c:pt>
                <c:pt idx="29">
                  <c:v>25250</c:v>
                </c:pt>
                <c:pt idx="30">
                  <c:v>26250</c:v>
                </c:pt>
                <c:pt idx="31">
                  <c:v>27250</c:v>
                </c:pt>
                <c:pt idx="32">
                  <c:v>28250</c:v>
                </c:pt>
                <c:pt idx="33">
                  <c:v>29250</c:v>
                </c:pt>
                <c:pt idx="34">
                  <c:v>30250</c:v>
                </c:pt>
                <c:pt idx="35">
                  <c:v>31250</c:v>
                </c:pt>
                <c:pt idx="36">
                  <c:v>32250</c:v>
                </c:pt>
                <c:pt idx="37">
                  <c:v>33250</c:v>
                </c:pt>
                <c:pt idx="38">
                  <c:v>34250</c:v>
                </c:pt>
                <c:pt idx="39">
                  <c:v>35250</c:v>
                </c:pt>
                <c:pt idx="40">
                  <c:v>36250</c:v>
                </c:pt>
                <c:pt idx="41">
                  <c:v>37250</c:v>
                </c:pt>
                <c:pt idx="42">
                  <c:v>38250</c:v>
                </c:pt>
                <c:pt idx="43">
                  <c:v>39250</c:v>
                </c:pt>
                <c:pt idx="44">
                  <c:v>40250</c:v>
                </c:pt>
                <c:pt idx="45">
                  <c:v>41250</c:v>
                </c:pt>
                <c:pt idx="46">
                  <c:v>42250</c:v>
                </c:pt>
                <c:pt idx="47">
                  <c:v>43250</c:v>
                </c:pt>
                <c:pt idx="48">
                  <c:v>44250</c:v>
                </c:pt>
                <c:pt idx="49">
                  <c:v>45250</c:v>
                </c:pt>
                <c:pt idx="50">
                  <c:v>46250</c:v>
                </c:pt>
                <c:pt idx="51">
                  <c:v>47250</c:v>
                </c:pt>
                <c:pt idx="52">
                  <c:v>48250</c:v>
                </c:pt>
                <c:pt idx="53">
                  <c:v>49250</c:v>
                </c:pt>
                <c:pt idx="54">
                  <c:v>50250</c:v>
                </c:pt>
                <c:pt idx="55">
                  <c:v>51250</c:v>
                </c:pt>
                <c:pt idx="56">
                  <c:v>52250</c:v>
                </c:pt>
                <c:pt idx="57">
                  <c:v>53250</c:v>
                </c:pt>
                <c:pt idx="58">
                  <c:v>54250</c:v>
                </c:pt>
                <c:pt idx="59">
                  <c:v>55250</c:v>
                </c:pt>
                <c:pt idx="60">
                  <c:v>56250</c:v>
                </c:pt>
                <c:pt idx="61">
                  <c:v>57250</c:v>
                </c:pt>
                <c:pt idx="62">
                  <c:v>58250</c:v>
                </c:pt>
                <c:pt idx="63">
                  <c:v>59250</c:v>
                </c:pt>
                <c:pt idx="64">
                  <c:v>60250</c:v>
                </c:pt>
                <c:pt idx="65">
                  <c:v>61250</c:v>
                </c:pt>
                <c:pt idx="66">
                  <c:v>62250</c:v>
                </c:pt>
                <c:pt idx="67">
                  <c:v>63250</c:v>
                </c:pt>
                <c:pt idx="68">
                  <c:v>64250</c:v>
                </c:pt>
                <c:pt idx="69">
                  <c:v>65250</c:v>
                </c:pt>
                <c:pt idx="70">
                  <c:v>66250</c:v>
                </c:pt>
                <c:pt idx="71">
                  <c:v>67250</c:v>
                </c:pt>
                <c:pt idx="72">
                  <c:v>68250</c:v>
                </c:pt>
                <c:pt idx="73">
                  <c:v>69250</c:v>
                </c:pt>
                <c:pt idx="74">
                  <c:v>70250</c:v>
                </c:pt>
                <c:pt idx="75">
                  <c:v>71250</c:v>
                </c:pt>
                <c:pt idx="76">
                  <c:v>72250</c:v>
                </c:pt>
                <c:pt idx="77">
                  <c:v>73250</c:v>
                </c:pt>
                <c:pt idx="78">
                  <c:v>74250</c:v>
                </c:pt>
                <c:pt idx="79">
                  <c:v>75250</c:v>
                </c:pt>
                <c:pt idx="80">
                  <c:v>76250</c:v>
                </c:pt>
                <c:pt idx="81">
                  <c:v>77250</c:v>
                </c:pt>
                <c:pt idx="82">
                  <c:v>78250</c:v>
                </c:pt>
                <c:pt idx="83">
                  <c:v>79250</c:v>
                </c:pt>
                <c:pt idx="84">
                  <c:v>80250</c:v>
                </c:pt>
                <c:pt idx="85">
                  <c:v>81250</c:v>
                </c:pt>
                <c:pt idx="86">
                  <c:v>82250</c:v>
                </c:pt>
                <c:pt idx="87">
                  <c:v>83250</c:v>
                </c:pt>
                <c:pt idx="88">
                  <c:v>84250</c:v>
                </c:pt>
                <c:pt idx="89">
                  <c:v>85250</c:v>
                </c:pt>
                <c:pt idx="90">
                  <c:v>86250</c:v>
                </c:pt>
                <c:pt idx="91">
                  <c:v>87250</c:v>
                </c:pt>
                <c:pt idx="92">
                  <c:v>88250</c:v>
                </c:pt>
                <c:pt idx="93">
                  <c:v>89250</c:v>
                </c:pt>
                <c:pt idx="94">
                  <c:v>90250</c:v>
                </c:pt>
                <c:pt idx="95">
                  <c:v>91250</c:v>
                </c:pt>
                <c:pt idx="96">
                  <c:v>92250</c:v>
                </c:pt>
                <c:pt idx="97">
                  <c:v>93250</c:v>
                </c:pt>
                <c:pt idx="98">
                  <c:v>94250</c:v>
                </c:pt>
                <c:pt idx="99">
                  <c:v>95250</c:v>
                </c:pt>
                <c:pt idx="100">
                  <c:v>96250</c:v>
                </c:pt>
                <c:pt idx="101">
                  <c:v>97250</c:v>
                </c:pt>
                <c:pt idx="102">
                  <c:v>98250</c:v>
                </c:pt>
                <c:pt idx="103">
                  <c:v>99250</c:v>
                </c:pt>
                <c:pt idx="104">
                  <c:v>100250</c:v>
                </c:pt>
                <c:pt idx="105">
                  <c:v>101250</c:v>
                </c:pt>
                <c:pt idx="106">
                  <c:v>102250</c:v>
                </c:pt>
                <c:pt idx="107">
                  <c:v>103250</c:v>
                </c:pt>
                <c:pt idx="108">
                  <c:v>104250</c:v>
                </c:pt>
                <c:pt idx="109">
                  <c:v>105250</c:v>
                </c:pt>
                <c:pt idx="110">
                  <c:v>106250</c:v>
                </c:pt>
                <c:pt idx="111">
                  <c:v>107250</c:v>
                </c:pt>
                <c:pt idx="112">
                  <c:v>108250</c:v>
                </c:pt>
                <c:pt idx="113">
                  <c:v>109250</c:v>
                </c:pt>
                <c:pt idx="114">
                  <c:v>110250</c:v>
                </c:pt>
                <c:pt idx="115">
                  <c:v>111250</c:v>
                </c:pt>
                <c:pt idx="116">
                  <c:v>112250</c:v>
                </c:pt>
                <c:pt idx="117">
                  <c:v>113250</c:v>
                </c:pt>
                <c:pt idx="118">
                  <c:v>114250</c:v>
                </c:pt>
                <c:pt idx="119">
                  <c:v>115250</c:v>
                </c:pt>
                <c:pt idx="120">
                  <c:v>116250</c:v>
                </c:pt>
                <c:pt idx="121">
                  <c:v>117250</c:v>
                </c:pt>
                <c:pt idx="122">
                  <c:v>118250</c:v>
                </c:pt>
                <c:pt idx="123">
                  <c:v>119250</c:v>
                </c:pt>
                <c:pt idx="124">
                  <c:v>120250</c:v>
                </c:pt>
                <c:pt idx="125">
                  <c:v>121250</c:v>
                </c:pt>
                <c:pt idx="126">
                  <c:v>122250</c:v>
                </c:pt>
              </c:numCache>
            </c:numRef>
          </c:xVal>
          <c:yVal>
            <c:numRef>
              <c:f>'2-11-1994'!$G$41:$G$167</c:f>
              <c:numCache>
                <c:formatCode>#,#00</c:formatCode>
                <c:ptCount val="127"/>
                <c:pt idx="0">
                  <c:v>28</c:v>
                </c:pt>
                <c:pt idx="1">
                  <c:v>26.267896153435462</c:v>
                </c:pt>
                <c:pt idx="2">
                  <c:v>23.827941242263631</c:v>
                </c:pt>
                <c:pt idx="3">
                  <c:v>20.457910549997312</c:v>
                </c:pt>
                <c:pt idx="4">
                  <c:v>16.671663823481232</c:v>
                </c:pt>
                <c:pt idx="5">
                  <c:v>13.153121601886232</c:v>
                </c:pt>
                <c:pt idx="6">
                  <c:v>9.937791413455269</c:v>
                </c:pt>
                <c:pt idx="7">
                  <c:v>7.0662053895885277</c:v>
                </c:pt>
                <c:pt idx="8">
                  <c:v>4.5855332391757226</c:v>
                </c:pt>
                <c:pt idx="9">
                  <c:v>2.5524127671922239</c:v>
                </c:pt>
                <c:pt idx="10">
                  <c:v>1.0388366891151328</c:v>
                </c:pt>
                <c:pt idx="11">
                  <c:v>0.14913545315900373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6861696"/>
        <c:axId val="66869120"/>
      </c:scatterChart>
      <c:valAx>
        <c:axId val="66861696"/>
        <c:scaling>
          <c:orientation val="minMax"/>
          <c:max val="2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66869120"/>
        <c:crosses val="autoZero"/>
        <c:crossBetween val="midCat"/>
      </c:valAx>
      <c:valAx>
        <c:axId val="66869120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66861696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Sinnamary 3-11-1994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'3-11-1994'!$F$5:$F$22</c:f>
              <c:numCache>
                <c:formatCode>General</c:formatCode>
                <c:ptCount val="18"/>
                <c:pt idx="0">
                  <c:v>1500</c:v>
                </c:pt>
                <c:pt idx="1">
                  <c:v>3000</c:v>
                </c:pt>
                <c:pt idx="2">
                  <c:v>5000</c:v>
                </c:pt>
                <c:pt idx="3">
                  <c:v>7000</c:v>
                </c:pt>
                <c:pt idx="4">
                  <c:v>9000</c:v>
                </c:pt>
                <c:pt idx="5">
                  <c:v>10750</c:v>
                </c:pt>
                <c:pt idx="6">
                  <c:v>12500</c:v>
                </c:pt>
                <c:pt idx="7">
                  <c:v>13750</c:v>
                </c:pt>
                <c:pt idx="8">
                  <c:v>15150</c:v>
                </c:pt>
              </c:numCache>
            </c:numRef>
          </c:xVal>
          <c:yVal>
            <c:numRef>
              <c:f>'3-11-1994'!$G$5:$G$22</c:f>
              <c:numCache>
                <c:formatCode>0.00</c:formatCode>
                <c:ptCount val="18"/>
                <c:pt idx="0">
                  <c:v>26</c:v>
                </c:pt>
                <c:pt idx="1">
                  <c:v>25.5</c:v>
                </c:pt>
                <c:pt idx="2">
                  <c:v>21.5</c:v>
                </c:pt>
                <c:pt idx="3">
                  <c:v>17</c:v>
                </c:pt>
                <c:pt idx="4">
                  <c:v>10.5</c:v>
                </c:pt>
                <c:pt idx="5">
                  <c:v>3.5</c:v>
                </c:pt>
                <c:pt idx="6">
                  <c:v>1</c:v>
                </c:pt>
                <c:pt idx="7">
                  <c:v>0.5</c:v>
                </c:pt>
                <c:pt idx="8">
                  <c:v>0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'3-11-1994'!$H$5:$H$22</c:f>
              <c:numCache>
                <c:formatCode>General</c:formatCode>
                <c:ptCount val="18"/>
                <c:pt idx="0">
                  <c:v>1500</c:v>
                </c:pt>
                <c:pt idx="1">
                  <c:v>3000</c:v>
                </c:pt>
                <c:pt idx="2">
                  <c:v>5000</c:v>
                </c:pt>
                <c:pt idx="3">
                  <c:v>7000</c:v>
                </c:pt>
                <c:pt idx="4">
                  <c:v>9000</c:v>
                </c:pt>
                <c:pt idx="5">
                  <c:v>10750</c:v>
                </c:pt>
                <c:pt idx="6">
                  <c:v>12500</c:v>
                </c:pt>
                <c:pt idx="7">
                  <c:v>13750</c:v>
                </c:pt>
                <c:pt idx="8">
                  <c:v>15150</c:v>
                </c:pt>
              </c:numCache>
            </c:numRef>
          </c:xVal>
          <c:yVal>
            <c:numRef>
              <c:f>'3-11-1994'!$I$5:$I$22</c:f>
              <c:numCache>
                <c:formatCode>0.00</c:formatCode>
                <c:ptCount val="18"/>
                <c:pt idx="0">
                  <c:v>3</c:v>
                </c:pt>
                <c:pt idx="1">
                  <c:v>0.5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'3-11-1994'!$I$32:$I$167</c:f>
              <c:numCache>
                <c:formatCode>General</c:formatCode>
                <c:ptCount val="136"/>
                <c:pt idx="0">
                  <c:v>-13250</c:v>
                </c:pt>
                <c:pt idx="1">
                  <c:v>-3250</c:v>
                </c:pt>
                <c:pt idx="2">
                  <c:v>-2250</c:v>
                </c:pt>
                <c:pt idx="3">
                  <c:v>-1250</c:v>
                </c:pt>
                <c:pt idx="4">
                  <c:v>-250</c:v>
                </c:pt>
                <c:pt idx="5">
                  <c:v>750</c:v>
                </c:pt>
                <c:pt idx="6">
                  <c:v>1750</c:v>
                </c:pt>
                <c:pt idx="7">
                  <c:v>2750</c:v>
                </c:pt>
                <c:pt idx="8">
                  <c:v>3750</c:v>
                </c:pt>
                <c:pt idx="9">
                  <c:v>4750</c:v>
                </c:pt>
                <c:pt idx="10">
                  <c:v>5750</c:v>
                </c:pt>
                <c:pt idx="11">
                  <c:v>6750</c:v>
                </c:pt>
                <c:pt idx="12">
                  <c:v>7750</c:v>
                </c:pt>
                <c:pt idx="13">
                  <c:v>8750</c:v>
                </c:pt>
                <c:pt idx="14">
                  <c:v>9750</c:v>
                </c:pt>
                <c:pt idx="15">
                  <c:v>10750</c:v>
                </c:pt>
                <c:pt idx="16">
                  <c:v>11750</c:v>
                </c:pt>
                <c:pt idx="17">
                  <c:v>12750</c:v>
                </c:pt>
                <c:pt idx="18">
                  <c:v>13750</c:v>
                </c:pt>
                <c:pt idx="19">
                  <c:v>14750</c:v>
                </c:pt>
                <c:pt idx="20">
                  <c:v>15750</c:v>
                </c:pt>
                <c:pt idx="21">
                  <c:v>16750</c:v>
                </c:pt>
                <c:pt idx="22">
                  <c:v>17750</c:v>
                </c:pt>
                <c:pt idx="23">
                  <c:v>18750</c:v>
                </c:pt>
                <c:pt idx="24">
                  <c:v>19750</c:v>
                </c:pt>
                <c:pt idx="25">
                  <c:v>20750</c:v>
                </c:pt>
                <c:pt idx="26">
                  <c:v>21750</c:v>
                </c:pt>
                <c:pt idx="27">
                  <c:v>22750</c:v>
                </c:pt>
                <c:pt idx="28">
                  <c:v>23750</c:v>
                </c:pt>
                <c:pt idx="29">
                  <c:v>24750</c:v>
                </c:pt>
                <c:pt idx="30">
                  <c:v>25750</c:v>
                </c:pt>
                <c:pt idx="31">
                  <c:v>26750</c:v>
                </c:pt>
                <c:pt idx="32">
                  <c:v>27750</c:v>
                </c:pt>
                <c:pt idx="33">
                  <c:v>28750</c:v>
                </c:pt>
                <c:pt idx="34">
                  <c:v>29750</c:v>
                </c:pt>
                <c:pt idx="35">
                  <c:v>30750</c:v>
                </c:pt>
                <c:pt idx="36">
                  <c:v>31750</c:v>
                </c:pt>
                <c:pt idx="37">
                  <c:v>32750</c:v>
                </c:pt>
                <c:pt idx="38">
                  <c:v>33750</c:v>
                </c:pt>
                <c:pt idx="39">
                  <c:v>34750</c:v>
                </c:pt>
                <c:pt idx="40">
                  <c:v>35750</c:v>
                </c:pt>
                <c:pt idx="41">
                  <c:v>36750</c:v>
                </c:pt>
                <c:pt idx="42">
                  <c:v>37750</c:v>
                </c:pt>
                <c:pt idx="43">
                  <c:v>38750</c:v>
                </c:pt>
                <c:pt idx="44">
                  <c:v>39750</c:v>
                </c:pt>
                <c:pt idx="45">
                  <c:v>40750</c:v>
                </c:pt>
                <c:pt idx="46">
                  <c:v>41750</c:v>
                </c:pt>
                <c:pt idx="47">
                  <c:v>42750</c:v>
                </c:pt>
                <c:pt idx="48">
                  <c:v>43750</c:v>
                </c:pt>
                <c:pt idx="49">
                  <c:v>44750</c:v>
                </c:pt>
                <c:pt idx="50">
                  <c:v>45750</c:v>
                </c:pt>
                <c:pt idx="51">
                  <c:v>46750</c:v>
                </c:pt>
                <c:pt idx="52">
                  <c:v>47750</c:v>
                </c:pt>
                <c:pt idx="53">
                  <c:v>48750</c:v>
                </c:pt>
                <c:pt idx="54">
                  <c:v>49750</c:v>
                </c:pt>
                <c:pt idx="55">
                  <c:v>50750</c:v>
                </c:pt>
                <c:pt idx="56">
                  <c:v>51750</c:v>
                </c:pt>
                <c:pt idx="57">
                  <c:v>52750</c:v>
                </c:pt>
                <c:pt idx="58">
                  <c:v>53750</c:v>
                </c:pt>
                <c:pt idx="59">
                  <c:v>54750</c:v>
                </c:pt>
                <c:pt idx="60">
                  <c:v>55750</c:v>
                </c:pt>
                <c:pt idx="61">
                  <c:v>56750</c:v>
                </c:pt>
                <c:pt idx="62">
                  <c:v>57750</c:v>
                </c:pt>
                <c:pt idx="63">
                  <c:v>58750</c:v>
                </c:pt>
                <c:pt idx="64">
                  <c:v>59750</c:v>
                </c:pt>
                <c:pt idx="65">
                  <c:v>60750</c:v>
                </c:pt>
                <c:pt idx="66">
                  <c:v>61750</c:v>
                </c:pt>
                <c:pt idx="67">
                  <c:v>62750</c:v>
                </c:pt>
                <c:pt idx="68">
                  <c:v>63750</c:v>
                </c:pt>
                <c:pt idx="69">
                  <c:v>64750</c:v>
                </c:pt>
                <c:pt idx="70">
                  <c:v>65750</c:v>
                </c:pt>
                <c:pt idx="71">
                  <c:v>66750</c:v>
                </c:pt>
                <c:pt idx="72">
                  <c:v>67750</c:v>
                </c:pt>
                <c:pt idx="73">
                  <c:v>68750</c:v>
                </c:pt>
                <c:pt idx="74">
                  <c:v>69750</c:v>
                </c:pt>
                <c:pt idx="75">
                  <c:v>70750</c:v>
                </c:pt>
                <c:pt idx="76">
                  <c:v>71750</c:v>
                </c:pt>
                <c:pt idx="77">
                  <c:v>72750</c:v>
                </c:pt>
                <c:pt idx="78">
                  <c:v>73750</c:v>
                </c:pt>
                <c:pt idx="79">
                  <c:v>74750</c:v>
                </c:pt>
                <c:pt idx="80">
                  <c:v>75750</c:v>
                </c:pt>
                <c:pt idx="81">
                  <c:v>76750</c:v>
                </c:pt>
                <c:pt idx="82">
                  <c:v>77750</c:v>
                </c:pt>
                <c:pt idx="83">
                  <c:v>78750</c:v>
                </c:pt>
                <c:pt idx="84">
                  <c:v>79750</c:v>
                </c:pt>
                <c:pt idx="85">
                  <c:v>80750</c:v>
                </c:pt>
                <c:pt idx="86">
                  <c:v>81750</c:v>
                </c:pt>
                <c:pt idx="87">
                  <c:v>82750</c:v>
                </c:pt>
                <c:pt idx="88">
                  <c:v>83750</c:v>
                </c:pt>
                <c:pt idx="89">
                  <c:v>84750</c:v>
                </c:pt>
                <c:pt idx="90">
                  <c:v>85750</c:v>
                </c:pt>
                <c:pt idx="91">
                  <c:v>86750</c:v>
                </c:pt>
                <c:pt idx="92">
                  <c:v>87750</c:v>
                </c:pt>
                <c:pt idx="93">
                  <c:v>88750</c:v>
                </c:pt>
                <c:pt idx="94">
                  <c:v>89750</c:v>
                </c:pt>
                <c:pt idx="95">
                  <c:v>90750</c:v>
                </c:pt>
                <c:pt idx="96">
                  <c:v>91750</c:v>
                </c:pt>
                <c:pt idx="97">
                  <c:v>92750</c:v>
                </c:pt>
                <c:pt idx="98">
                  <c:v>93750</c:v>
                </c:pt>
                <c:pt idx="99">
                  <c:v>94750</c:v>
                </c:pt>
                <c:pt idx="100">
                  <c:v>95750</c:v>
                </c:pt>
                <c:pt idx="101">
                  <c:v>96750</c:v>
                </c:pt>
                <c:pt idx="102">
                  <c:v>97750</c:v>
                </c:pt>
                <c:pt idx="103">
                  <c:v>98750</c:v>
                </c:pt>
                <c:pt idx="104">
                  <c:v>99750</c:v>
                </c:pt>
                <c:pt idx="105">
                  <c:v>100750</c:v>
                </c:pt>
                <c:pt idx="106">
                  <c:v>101750</c:v>
                </c:pt>
                <c:pt idx="107">
                  <c:v>102750</c:v>
                </c:pt>
                <c:pt idx="108">
                  <c:v>103750</c:v>
                </c:pt>
                <c:pt idx="109">
                  <c:v>104750</c:v>
                </c:pt>
                <c:pt idx="110">
                  <c:v>105750</c:v>
                </c:pt>
                <c:pt idx="111">
                  <c:v>106750</c:v>
                </c:pt>
                <c:pt idx="112">
                  <c:v>107750</c:v>
                </c:pt>
                <c:pt idx="113">
                  <c:v>108750</c:v>
                </c:pt>
                <c:pt idx="114">
                  <c:v>109750</c:v>
                </c:pt>
                <c:pt idx="115">
                  <c:v>110750</c:v>
                </c:pt>
                <c:pt idx="116">
                  <c:v>111750</c:v>
                </c:pt>
                <c:pt idx="117">
                  <c:v>112750</c:v>
                </c:pt>
                <c:pt idx="118">
                  <c:v>113750</c:v>
                </c:pt>
                <c:pt idx="119">
                  <c:v>114750</c:v>
                </c:pt>
                <c:pt idx="120">
                  <c:v>115750</c:v>
                </c:pt>
                <c:pt idx="121">
                  <c:v>116750</c:v>
                </c:pt>
                <c:pt idx="122">
                  <c:v>117750</c:v>
                </c:pt>
                <c:pt idx="123">
                  <c:v>118750</c:v>
                </c:pt>
                <c:pt idx="124">
                  <c:v>119750</c:v>
                </c:pt>
                <c:pt idx="125">
                  <c:v>120750</c:v>
                </c:pt>
                <c:pt idx="126">
                  <c:v>121750</c:v>
                </c:pt>
                <c:pt idx="127">
                  <c:v>122750</c:v>
                </c:pt>
                <c:pt idx="128">
                  <c:v>123750</c:v>
                </c:pt>
                <c:pt idx="129">
                  <c:v>124750</c:v>
                </c:pt>
                <c:pt idx="130">
                  <c:v>125750</c:v>
                </c:pt>
                <c:pt idx="131">
                  <c:v>126750</c:v>
                </c:pt>
                <c:pt idx="132">
                  <c:v>127750</c:v>
                </c:pt>
                <c:pt idx="133">
                  <c:v>128750</c:v>
                </c:pt>
                <c:pt idx="134">
                  <c:v>129750</c:v>
                </c:pt>
                <c:pt idx="135">
                  <c:v>130750</c:v>
                </c:pt>
              </c:numCache>
            </c:numRef>
          </c:xVal>
          <c:yVal>
            <c:numRef>
              <c:f>'3-11-1994'!$G$32:$G$167</c:f>
              <c:numCache>
                <c:formatCode>#,#00</c:formatCode>
                <c:ptCount val="136"/>
                <c:pt idx="0">
                  <c:v>27.828785059617587</c:v>
                </c:pt>
                <c:pt idx="1">
                  <c:v>27.591292585436435</c:v>
                </c:pt>
                <c:pt idx="2">
                  <c:v>27.479707856374269</c:v>
                </c:pt>
                <c:pt idx="3">
                  <c:v>27.317102604573353</c:v>
                </c:pt>
                <c:pt idx="4">
                  <c:v>27.080396086020261</c:v>
                </c:pt>
                <c:pt idx="5">
                  <c:v>26.736349705126052</c:v>
                </c:pt>
                <c:pt idx="6">
                  <c:v>26.237425251887082</c:v>
                </c:pt>
                <c:pt idx="7">
                  <c:v>25.516348008718719</c:v>
                </c:pt>
                <c:pt idx="8">
                  <c:v>24.479482511652343</c:v>
                </c:pt>
                <c:pt idx="9">
                  <c:v>23</c:v>
                </c:pt>
                <c:pt idx="10">
                  <c:v>20.91407570731258</c:v>
                </c:pt>
                <c:pt idx="11">
                  <c:v>18.028899540432931</c:v>
                </c:pt>
                <c:pt idx="12">
                  <c:v>14.16472405629615</c:v>
                </c:pt>
                <c:pt idx="13">
                  <c:v>10.035991025856672</c:v>
                </c:pt>
                <c:pt idx="14">
                  <c:v>6.476396106963497</c:v>
                </c:pt>
                <c:pt idx="15">
                  <c:v>3.5686989135460077</c:v>
                </c:pt>
                <c:pt idx="16">
                  <c:v>1.4185085197782339</c:v>
                </c:pt>
                <c:pt idx="17">
                  <c:v>0.18054331274622826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'3-11-1994'!$A$36:$A$167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'3-11-1994'!$G$36:$G$167</c:f>
              <c:numCache>
                <c:formatCode>#,#00</c:formatCode>
                <c:ptCount val="132"/>
                <c:pt idx="0">
                  <c:v>27.080396086020261</c:v>
                </c:pt>
                <c:pt idx="1">
                  <c:v>26.736349705126052</c:v>
                </c:pt>
                <c:pt idx="2">
                  <c:v>26.237425251887082</c:v>
                </c:pt>
                <c:pt idx="3">
                  <c:v>25.516348008718719</c:v>
                </c:pt>
                <c:pt idx="4">
                  <c:v>24.479482511652343</c:v>
                </c:pt>
                <c:pt idx="5">
                  <c:v>23</c:v>
                </c:pt>
                <c:pt idx="6">
                  <c:v>20.91407570731258</c:v>
                </c:pt>
                <c:pt idx="7">
                  <c:v>18.028899540432931</c:v>
                </c:pt>
                <c:pt idx="8">
                  <c:v>14.16472405629615</c:v>
                </c:pt>
                <c:pt idx="9">
                  <c:v>10.035991025856672</c:v>
                </c:pt>
                <c:pt idx="10">
                  <c:v>6.476396106963497</c:v>
                </c:pt>
                <c:pt idx="11">
                  <c:v>3.5686989135460077</c:v>
                </c:pt>
                <c:pt idx="12">
                  <c:v>1.4185085197782339</c:v>
                </c:pt>
                <c:pt idx="13">
                  <c:v>0.18054331274622826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'3-11-1994'!$H$41:$H$167</c:f>
              <c:numCache>
                <c:formatCode>General</c:formatCode>
                <c:ptCount val="127"/>
                <c:pt idx="0">
                  <c:v>-4750</c:v>
                </c:pt>
                <c:pt idx="1">
                  <c:v>-3750</c:v>
                </c:pt>
                <c:pt idx="2">
                  <c:v>-2750</c:v>
                </c:pt>
                <c:pt idx="3">
                  <c:v>-1750</c:v>
                </c:pt>
                <c:pt idx="4">
                  <c:v>-750</c:v>
                </c:pt>
                <c:pt idx="5">
                  <c:v>250</c:v>
                </c:pt>
                <c:pt idx="6">
                  <c:v>1250</c:v>
                </c:pt>
                <c:pt idx="7">
                  <c:v>2250</c:v>
                </c:pt>
                <c:pt idx="8">
                  <c:v>3250</c:v>
                </c:pt>
                <c:pt idx="9">
                  <c:v>4250</c:v>
                </c:pt>
                <c:pt idx="10">
                  <c:v>5250</c:v>
                </c:pt>
                <c:pt idx="11">
                  <c:v>6250</c:v>
                </c:pt>
                <c:pt idx="12">
                  <c:v>7250</c:v>
                </c:pt>
                <c:pt idx="13">
                  <c:v>8250</c:v>
                </c:pt>
                <c:pt idx="14">
                  <c:v>9250</c:v>
                </c:pt>
                <c:pt idx="15">
                  <c:v>10250</c:v>
                </c:pt>
                <c:pt idx="16">
                  <c:v>11250</c:v>
                </c:pt>
                <c:pt idx="17">
                  <c:v>12250</c:v>
                </c:pt>
                <c:pt idx="18">
                  <c:v>13250</c:v>
                </c:pt>
                <c:pt idx="19">
                  <c:v>14250</c:v>
                </c:pt>
                <c:pt idx="20">
                  <c:v>15250</c:v>
                </c:pt>
                <c:pt idx="21">
                  <c:v>16250</c:v>
                </c:pt>
                <c:pt idx="22">
                  <c:v>17250</c:v>
                </c:pt>
                <c:pt idx="23">
                  <c:v>18250</c:v>
                </c:pt>
                <c:pt idx="24">
                  <c:v>19250</c:v>
                </c:pt>
                <c:pt idx="25">
                  <c:v>20250</c:v>
                </c:pt>
                <c:pt idx="26">
                  <c:v>21250</c:v>
                </c:pt>
                <c:pt idx="27">
                  <c:v>22250</c:v>
                </c:pt>
                <c:pt idx="28">
                  <c:v>23250</c:v>
                </c:pt>
                <c:pt idx="29">
                  <c:v>24250</c:v>
                </c:pt>
                <c:pt idx="30">
                  <c:v>25250</c:v>
                </c:pt>
                <c:pt idx="31">
                  <c:v>26250</c:v>
                </c:pt>
                <c:pt idx="32">
                  <c:v>27250</c:v>
                </c:pt>
                <c:pt idx="33">
                  <c:v>28250</c:v>
                </c:pt>
                <c:pt idx="34">
                  <c:v>29250</c:v>
                </c:pt>
                <c:pt idx="35">
                  <c:v>30250</c:v>
                </c:pt>
                <c:pt idx="36">
                  <c:v>31250</c:v>
                </c:pt>
                <c:pt idx="37">
                  <c:v>32250</c:v>
                </c:pt>
                <c:pt idx="38">
                  <c:v>33250</c:v>
                </c:pt>
                <c:pt idx="39">
                  <c:v>34250</c:v>
                </c:pt>
                <c:pt idx="40">
                  <c:v>35250</c:v>
                </c:pt>
                <c:pt idx="41">
                  <c:v>36250</c:v>
                </c:pt>
                <c:pt idx="42">
                  <c:v>37250</c:v>
                </c:pt>
                <c:pt idx="43">
                  <c:v>38250</c:v>
                </c:pt>
                <c:pt idx="44">
                  <c:v>39250</c:v>
                </c:pt>
                <c:pt idx="45">
                  <c:v>40250</c:v>
                </c:pt>
                <c:pt idx="46">
                  <c:v>41250</c:v>
                </c:pt>
                <c:pt idx="47">
                  <c:v>42250</c:v>
                </c:pt>
                <c:pt idx="48">
                  <c:v>43250</c:v>
                </c:pt>
                <c:pt idx="49">
                  <c:v>44250</c:v>
                </c:pt>
                <c:pt idx="50">
                  <c:v>45250</c:v>
                </c:pt>
                <c:pt idx="51">
                  <c:v>46250</c:v>
                </c:pt>
                <c:pt idx="52">
                  <c:v>47250</c:v>
                </c:pt>
                <c:pt idx="53">
                  <c:v>48250</c:v>
                </c:pt>
                <c:pt idx="54">
                  <c:v>49250</c:v>
                </c:pt>
                <c:pt idx="55">
                  <c:v>50250</c:v>
                </c:pt>
                <c:pt idx="56">
                  <c:v>51250</c:v>
                </c:pt>
                <c:pt idx="57">
                  <c:v>52250</c:v>
                </c:pt>
                <c:pt idx="58">
                  <c:v>53250</c:v>
                </c:pt>
                <c:pt idx="59">
                  <c:v>54250</c:v>
                </c:pt>
                <c:pt idx="60">
                  <c:v>55250</c:v>
                </c:pt>
                <c:pt idx="61">
                  <c:v>56250</c:v>
                </c:pt>
                <c:pt idx="62">
                  <c:v>57250</c:v>
                </c:pt>
                <c:pt idx="63">
                  <c:v>58250</c:v>
                </c:pt>
                <c:pt idx="64">
                  <c:v>59250</c:v>
                </c:pt>
                <c:pt idx="65">
                  <c:v>60250</c:v>
                </c:pt>
                <c:pt idx="66">
                  <c:v>61250</c:v>
                </c:pt>
                <c:pt idx="67">
                  <c:v>62250</c:v>
                </c:pt>
                <c:pt idx="68">
                  <c:v>63250</c:v>
                </c:pt>
                <c:pt idx="69">
                  <c:v>64250</c:v>
                </c:pt>
                <c:pt idx="70">
                  <c:v>65250</c:v>
                </c:pt>
                <c:pt idx="71">
                  <c:v>66250</c:v>
                </c:pt>
                <c:pt idx="72">
                  <c:v>67250</c:v>
                </c:pt>
                <c:pt idx="73">
                  <c:v>68250</c:v>
                </c:pt>
                <c:pt idx="74">
                  <c:v>69250</c:v>
                </c:pt>
                <c:pt idx="75">
                  <c:v>70250</c:v>
                </c:pt>
                <c:pt idx="76">
                  <c:v>71250</c:v>
                </c:pt>
                <c:pt idx="77">
                  <c:v>72250</c:v>
                </c:pt>
                <c:pt idx="78">
                  <c:v>73250</c:v>
                </c:pt>
                <c:pt idx="79">
                  <c:v>74250</c:v>
                </c:pt>
                <c:pt idx="80">
                  <c:v>75250</c:v>
                </c:pt>
                <c:pt idx="81">
                  <c:v>76250</c:v>
                </c:pt>
                <c:pt idx="82">
                  <c:v>77250</c:v>
                </c:pt>
                <c:pt idx="83">
                  <c:v>78250</c:v>
                </c:pt>
                <c:pt idx="84">
                  <c:v>79250</c:v>
                </c:pt>
                <c:pt idx="85">
                  <c:v>80250</c:v>
                </c:pt>
                <c:pt idx="86">
                  <c:v>81250</c:v>
                </c:pt>
                <c:pt idx="87">
                  <c:v>82250</c:v>
                </c:pt>
                <c:pt idx="88">
                  <c:v>83250</c:v>
                </c:pt>
                <c:pt idx="89">
                  <c:v>84250</c:v>
                </c:pt>
                <c:pt idx="90">
                  <c:v>85250</c:v>
                </c:pt>
                <c:pt idx="91">
                  <c:v>86250</c:v>
                </c:pt>
                <c:pt idx="92">
                  <c:v>87250</c:v>
                </c:pt>
                <c:pt idx="93">
                  <c:v>88250</c:v>
                </c:pt>
                <c:pt idx="94">
                  <c:v>89250</c:v>
                </c:pt>
                <c:pt idx="95">
                  <c:v>90250</c:v>
                </c:pt>
                <c:pt idx="96">
                  <c:v>91250</c:v>
                </c:pt>
                <c:pt idx="97">
                  <c:v>92250</c:v>
                </c:pt>
                <c:pt idx="98">
                  <c:v>93250</c:v>
                </c:pt>
                <c:pt idx="99">
                  <c:v>94250</c:v>
                </c:pt>
                <c:pt idx="100">
                  <c:v>95250</c:v>
                </c:pt>
                <c:pt idx="101">
                  <c:v>96250</c:v>
                </c:pt>
                <c:pt idx="102">
                  <c:v>97250</c:v>
                </c:pt>
                <c:pt idx="103">
                  <c:v>98250</c:v>
                </c:pt>
                <c:pt idx="104">
                  <c:v>99250</c:v>
                </c:pt>
                <c:pt idx="105">
                  <c:v>100250</c:v>
                </c:pt>
                <c:pt idx="106">
                  <c:v>101250</c:v>
                </c:pt>
                <c:pt idx="107">
                  <c:v>102250</c:v>
                </c:pt>
                <c:pt idx="108">
                  <c:v>103250</c:v>
                </c:pt>
                <c:pt idx="109">
                  <c:v>104250</c:v>
                </c:pt>
                <c:pt idx="110">
                  <c:v>105250</c:v>
                </c:pt>
                <c:pt idx="111">
                  <c:v>106250</c:v>
                </c:pt>
                <c:pt idx="112">
                  <c:v>107250</c:v>
                </c:pt>
                <c:pt idx="113">
                  <c:v>108250</c:v>
                </c:pt>
                <c:pt idx="114">
                  <c:v>109250</c:v>
                </c:pt>
                <c:pt idx="115">
                  <c:v>110250</c:v>
                </c:pt>
                <c:pt idx="116">
                  <c:v>111250</c:v>
                </c:pt>
                <c:pt idx="117">
                  <c:v>112250</c:v>
                </c:pt>
                <c:pt idx="118">
                  <c:v>113250</c:v>
                </c:pt>
                <c:pt idx="119">
                  <c:v>114250</c:v>
                </c:pt>
                <c:pt idx="120">
                  <c:v>115250</c:v>
                </c:pt>
                <c:pt idx="121">
                  <c:v>116250</c:v>
                </c:pt>
                <c:pt idx="122">
                  <c:v>117250</c:v>
                </c:pt>
                <c:pt idx="123">
                  <c:v>118250</c:v>
                </c:pt>
                <c:pt idx="124">
                  <c:v>119250</c:v>
                </c:pt>
                <c:pt idx="125">
                  <c:v>120250</c:v>
                </c:pt>
                <c:pt idx="126">
                  <c:v>121250</c:v>
                </c:pt>
              </c:numCache>
            </c:numRef>
          </c:xVal>
          <c:yVal>
            <c:numRef>
              <c:f>'3-11-1994'!$G$41:$G$167</c:f>
              <c:numCache>
                <c:formatCode>#,#00</c:formatCode>
                <c:ptCount val="127"/>
                <c:pt idx="0">
                  <c:v>23</c:v>
                </c:pt>
                <c:pt idx="1">
                  <c:v>20.91407570731258</c:v>
                </c:pt>
                <c:pt idx="2">
                  <c:v>18.028899540432931</c:v>
                </c:pt>
                <c:pt idx="3">
                  <c:v>14.16472405629615</c:v>
                </c:pt>
                <c:pt idx="4">
                  <c:v>10.035991025856672</c:v>
                </c:pt>
                <c:pt idx="5">
                  <c:v>6.476396106963497</c:v>
                </c:pt>
                <c:pt idx="6">
                  <c:v>3.5686989135460077</c:v>
                </c:pt>
                <c:pt idx="7">
                  <c:v>1.4185085197782339</c:v>
                </c:pt>
                <c:pt idx="8">
                  <c:v>0.18054331274622826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860096"/>
        <c:axId val="57862016"/>
      </c:scatterChart>
      <c:valAx>
        <c:axId val="57860096"/>
        <c:scaling>
          <c:orientation val="minMax"/>
          <c:max val="2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57862016"/>
        <c:crosses val="autoZero"/>
        <c:crossBetween val="midCat"/>
      </c:valAx>
      <c:valAx>
        <c:axId val="57862016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57860096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tabSelected="1" zoomScaleNormal="100" workbookViewId="0">
      <selection activeCell="H27" sqref="H27"/>
    </sheetView>
  </sheetViews>
  <sheetFormatPr defaultRowHeight="15" x14ac:dyDescent="0.25"/>
  <cols>
    <col min="1" max="1" width="9.140625" style="3"/>
    <col min="2" max="2" width="20.42578125" style="3" bestFit="1" customWidth="1"/>
    <col min="3" max="16384" width="9.140625" style="3"/>
  </cols>
  <sheetData>
    <row r="1" spans="2:5" ht="15.75" thickBot="1" x14ac:dyDescent="0.3"/>
    <row r="2" spans="2:5" x14ac:dyDescent="0.25">
      <c r="B2" s="129" t="s">
        <v>62</v>
      </c>
      <c r="C2" s="130"/>
      <c r="D2" s="130"/>
      <c r="E2" s="131"/>
    </row>
    <row r="3" spans="2:5" x14ac:dyDescent="0.25">
      <c r="B3" s="132"/>
      <c r="C3" s="133"/>
      <c r="D3" s="133"/>
      <c r="E3" s="134"/>
    </row>
    <row r="4" spans="2:5" x14ac:dyDescent="0.25">
      <c r="B4" s="132"/>
      <c r="C4" s="133"/>
      <c r="D4" s="133"/>
      <c r="E4" s="134"/>
    </row>
    <row r="5" spans="2:5" x14ac:dyDescent="0.25">
      <c r="B5" s="132"/>
      <c r="C5" s="133"/>
      <c r="D5" s="133"/>
      <c r="E5" s="134"/>
    </row>
    <row r="6" spans="2:5" x14ac:dyDescent="0.25">
      <c r="B6" s="132"/>
      <c r="C6" s="133"/>
      <c r="D6" s="133"/>
      <c r="E6" s="134"/>
    </row>
    <row r="7" spans="2:5" x14ac:dyDescent="0.25">
      <c r="B7" s="132"/>
      <c r="C7" s="133"/>
      <c r="D7" s="133"/>
      <c r="E7" s="134"/>
    </row>
    <row r="8" spans="2:5" x14ac:dyDescent="0.25">
      <c r="B8" s="132"/>
      <c r="C8" s="133"/>
      <c r="D8" s="133"/>
      <c r="E8" s="134"/>
    </row>
    <row r="9" spans="2:5" x14ac:dyDescent="0.25">
      <c r="B9" s="132"/>
      <c r="C9" s="133"/>
      <c r="D9" s="133"/>
      <c r="E9" s="134"/>
    </row>
    <row r="10" spans="2:5" x14ac:dyDescent="0.25">
      <c r="B10" s="132"/>
      <c r="C10" s="133"/>
      <c r="D10" s="133"/>
      <c r="E10" s="134"/>
    </row>
    <row r="11" spans="2:5" x14ac:dyDescent="0.25">
      <c r="B11" s="132"/>
      <c r="C11" s="133"/>
      <c r="D11" s="133"/>
      <c r="E11" s="134"/>
    </row>
    <row r="12" spans="2:5" ht="15.75" thickBot="1" x14ac:dyDescent="0.3">
      <c r="B12" s="135"/>
      <c r="C12" s="136"/>
      <c r="D12" s="136"/>
      <c r="E12" s="137"/>
    </row>
    <row r="13" spans="2:5" ht="15.75" thickBot="1" x14ac:dyDescent="0.3"/>
    <row r="14" spans="2:5" ht="15.75" thickBot="1" x14ac:dyDescent="0.3">
      <c r="B14" s="126" t="s">
        <v>61</v>
      </c>
      <c r="C14" s="127"/>
      <c r="D14" s="127"/>
      <c r="E14" s="128"/>
    </row>
    <row r="15" spans="2:5" ht="15.75" thickBot="1" x14ac:dyDescent="0.3">
      <c r="B15" s="123" t="s">
        <v>65</v>
      </c>
      <c r="C15" s="124"/>
      <c r="D15" s="124"/>
      <c r="E15" s="125"/>
    </row>
    <row r="16" spans="2:5" ht="15.75" thickBot="1" x14ac:dyDescent="0.3"/>
    <row r="17" spans="2:5" ht="15.75" thickBot="1" x14ac:dyDescent="0.3">
      <c r="B17" s="126" t="s">
        <v>3</v>
      </c>
      <c r="C17" s="127"/>
      <c r="D17" s="127"/>
      <c r="E17" s="128"/>
    </row>
    <row r="18" spans="2:5" x14ac:dyDescent="0.25">
      <c r="B18" s="28" t="s">
        <v>8</v>
      </c>
      <c r="C18" s="8" t="s">
        <v>9</v>
      </c>
      <c r="D18" s="113">
        <v>3500</v>
      </c>
      <c r="E18" s="10" t="s">
        <v>10</v>
      </c>
    </row>
    <row r="19" spans="2:5" x14ac:dyDescent="0.25">
      <c r="B19" s="20" t="s">
        <v>14</v>
      </c>
      <c r="C19" s="15" t="s">
        <v>15</v>
      </c>
      <c r="D19" s="105">
        <f>D18*EXP(-D22/D20)</f>
        <v>1123.4444100206342</v>
      </c>
      <c r="E19" s="17" t="s">
        <v>10</v>
      </c>
    </row>
    <row r="20" spans="2:5" x14ac:dyDescent="0.25">
      <c r="B20" s="24" t="s">
        <v>52</v>
      </c>
      <c r="C20" s="15" t="s">
        <v>20</v>
      </c>
      <c r="D20" s="105">
        <v>2640</v>
      </c>
      <c r="E20" s="23" t="s">
        <v>7</v>
      </c>
    </row>
    <row r="21" spans="2:5" x14ac:dyDescent="0.25">
      <c r="B21" s="55" t="s">
        <v>58</v>
      </c>
      <c r="C21" s="15" t="s">
        <v>23</v>
      </c>
      <c r="D21" s="105">
        <v>39000</v>
      </c>
      <c r="E21" s="23" t="s">
        <v>7</v>
      </c>
    </row>
    <row r="22" spans="2:5" x14ac:dyDescent="0.25">
      <c r="B22" s="55" t="s">
        <v>57</v>
      </c>
      <c r="C22" s="15" t="s">
        <v>25</v>
      </c>
      <c r="D22" s="1">
        <v>3000</v>
      </c>
      <c r="E22" s="17" t="s">
        <v>7</v>
      </c>
    </row>
    <row r="23" spans="2:5" ht="15.75" thickBot="1" x14ac:dyDescent="0.3">
      <c r="B23" s="90" t="s">
        <v>28</v>
      </c>
      <c r="C23" s="38" t="s">
        <v>29</v>
      </c>
      <c r="D23" s="106">
        <v>3.8</v>
      </c>
      <c r="E23" s="92" t="s">
        <v>7</v>
      </c>
    </row>
    <row r="24" spans="2:5" ht="15.75" thickBot="1" x14ac:dyDescent="0.3"/>
    <row r="25" spans="2:5" ht="15.75" thickBot="1" x14ac:dyDescent="0.3">
      <c r="B25" s="126" t="s">
        <v>11</v>
      </c>
      <c r="C25" s="127"/>
      <c r="D25" s="127"/>
      <c r="E25" s="128"/>
    </row>
    <row r="26" spans="2:5" x14ac:dyDescent="0.25">
      <c r="B26" s="138">
        <v>34285</v>
      </c>
      <c r="C26" s="139"/>
      <c r="D26" s="139"/>
      <c r="E26" s="140"/>
    </row>
    <row r="27" spans="2:5" x14ac:dyDescent="0.25">
      <c r="B27" s="117">
        <v>34451</v>
      </c>
      <c r="C27" s="118"/>
      <c r="D27" s="118"/>
      <c r="E27" s="119"/>
    </row>
    <row r="28" spans="2:5" x14ac:dyDescent="0.25">
      <c r="B28" s="117">
        <v>34640</v>
      </c>
      <c r="C28" s="118"/>
      <c r="D28" s="118"/>
      <c r="E28" s="119"/>
    </row>
    <row r="29" spans="2:5" x14ac:dyDescent="0.25">
      <c r="B29" s="117">
        <v>34641</v>
      </c>
      <c r="C29" s="118"/>
      <c r="D29" s="118"/>
      <c r="E29" s="119"/>
    </row>
    <row r="30" spans="2:5" x14ac:dyDescent="0.25">
      <c r="B30" s="117"/>
      <c r="C30" s="118"/>
      <c r="D30" s="118"/>
      <c r="E30" s="119"/>
    </row>
    <row r="31" spans="2:5" x14ac:dyDescent="0.25">
      <c r="B31" s="117"/>
      <c r="C31" s="118"/>
      <c r="D31" s="118"/>
      <c r="E31" s="119"/>
    </row>
    <row r="32" spans="2:5" x14ac:dyDescent="0.25">
      <c r="B32" s="117"/>
      <c r="C32" s="118"/>
      <c r="D32" s="118"/>
      <c r="E32" s="119"/>
    </row>
    <row r="33" spans="2:5" x14ac:dyDescent="0.25">
      <c r="B33" s="117"/>
      <c r="C33" s="118"/>
      <c r="D33" s="118"/>
      <c r="E33" s="119"/>
    </row>
    <row r="34" spans="2:5" x14ac:dyDescent="0.25">
      <c r="B34" s="117"/>
      <c r="C34" s="118"/>
      <c r="D34" s="118"/>
      <c r="E34" s="119"/>
    </row>
    <row r="35" spans="2:5" x14ac:dyDescent="0.25">
      <c r="B35" s="117"/>
      <c r="C35" s="118"/>
      <c r="D35" s="118"/>
      <c r="E35" s="119"/>
    </row>
    <row r="36" spans="2:5" x14ac:dyDescent="0.25">
      <c r="B36" s="117"/>
      <c r="C36" s="118"/>
      <c r="D36" s="118"/>
      <c r="E36" s="119"/>
    </row>
    <row r="37" spans="2:5" x14ac:dyDescent="0.25">
      <c r="B37" s="117"/>
      <c r="C37" s="118"/>
      <c r="D37" s="118"/>
      <c r="E37" s="119"/>
    </row>
    <row r="38" spans="2:5" x14ac:dyDescent="0.25">
      <c r="B38" s="117"/>
      <c r="C38" s="118"/>
      <c r="D38" s="118"/>
      <c r="E38" s="119"/>
    </row>
    <row r="39" spans="2:5" x14ac:dyDescent="0.25">
      <c r="B39" s="117"/>
      <c r="C39" s="118"/>
      <c r="D39" s="118"/>
      <c r="E39" s="119"/>
    </row>
    <row r="40" spans="2:5" ht="15.75" thickBot="1" x14ac:dyDescent="0.3">
      <c r="B40" s="120"/>
      <c r="C40" s="121"/>
      <c r="D40" s="121"/>
      <c r="E40" s="122"/>
    </row>
  </sheetData>
  <mergeCells count="20">
    <mergeCell ref="B2:E12"/>
    <mergeCell ref="B14:E14"/>
    <mergeCell ref="B25:E25"/>
    <mergeCell ref="B26:E26"/>
    <mergeCell ref="B27:E27"/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8"/>
  <sheetViews>
    <sheetView workbookViewId="0">
      <selection activeCell="N28" sqref="N28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6" x14ac:dyDescent="0.3">
      <c r="A1" s="2" t="s">
        <v>4</v>
      </c>
      <c r="B1" s="3"/>
      <c r="C1" s="3"/>
      <c r="D1" s="3"/>
    </row>
    <row r="2" spans="1:17" ht="16.5" thickBot="1" x14ac:dyDescent="0.3">
      <c r="A2" s="4" t="s">
        <v>66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20</v>
      </c>
      <c r="D5" s="17" t="s">
        <v>13</v>
      </c>
      <c r="F5" s="114">
        <v>3000</v>
      </c>
      <c r="G5" s="115">
        <f>20+6/10*5</f>
        <v>23</v>
      </c>
      <c r="H5" s="109"/>
      <c r="I5" s="107"/>
      <c r="Q5" s="13"/>
    </row>
    <row r="6" spans="1:17" x14ac:dyDescent="0.25">
      <c r="A6" s="20" t="s">
        <v>21</v>
      </c>
      <c r="B6" s="15" t="s">
        <v>22</v>
      </c>
      <c r="C6" s="16">
        <v>9000</v>
      </c>
      <c r="D6" s="17" t="s">
        <v>7</v>
      </c>
      <c r="F6" s="44">
        <v>5000</v>
      </c>
      <c r="G6" s="19">
        <f>15+6/10*5</f>
        <v>18</v>
      </c>
      <c r="H6" s="18"/>
      <c r="I6" s="108"/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2.6</v>
      </c>
      <c r="D7" s="17" t="s">
        <v>7</v>
      </c>
      <c r="F7" s="44">
        <v>7000</v>
      </c>
      <c r="G7" s="19">
        <f>5+8/10*5</f>
        <v>9</v>
      </c>
      <c r="H7" s="18"/>
      <c r="I7" s="108"/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9000</v>
      </c>
      <c r="G8" s="19">
        <f>1/10*5</f>
        <v>0.5</v>
      </c>
      <c r="H8" s="18"/>
      <c r="I8" s="108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11000</v>
      </c>
      <c r="G9" s="19">
        <v>0.25</v>
      </c>
      <c r="H9" s="18"/>
      <c r="I9" s="108"/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>
        <v>12500</v>
      </c>
      <c r="G10" s="19">
        <v>0</v>
      </c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0.55000000000000004</v>
      </c>
      <c r="D11" s="30"/>
      <c r="F11" s="44">
        <v>14000</v>
      </c>
      <c r="G11" s="19">
        <v>0</v>
      </c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350</v>
      </c>
      <c r="D12" s="34" t="s">
        <v>37</v>
      </c>
      <c r="F12" s="18">
        <v>17000</v>
      </c>
      <c r="G12" s="19">
        <v>0</v>
      </c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168</v>
      </c>
      <c r="D13" s="17" t="s">
        <v>31</v>
      </c>
      <c r="F13" s="18">
        <v>18500</v>
      </c>
      <c r="G13" s="19">
        <v>0</v>
      </c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2.0833333333333335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3500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1123.4444100206342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2640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39000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3000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3.8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48"/>
      <c r="G23" s="48"/>
      <c r="H23" s="48"/>
      <c r="I23" s="48"/>
      <c r="J23" s="48"/>
      <c r="S23" s="49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48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0.19913142857142857</v>
      </c>
      <c r="D25" s="30"/>
      <c r="F25" s="141" t="s">
        <v>67</v>
      </c>
      <c r="G25" s="142"/>
      <c r="H25" s="142"/>
      <c r="I25" s="143"/>
      <c r="J25" s="48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1.2057366733598303</v>
      </c>
      <c r="D26" s="54" t="s">
        <v>34</v>
      </c>
      <c r="F26" s="144"/>
      <c r="G26" s="145"/>
      <c r="H26" s="145"/>
      <c r="I26" s="146"/>
      <c r="J26" s="48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15.835188531350559</v>
      </c>
      <c r="D27" s="54"/>
      <c r="F27" s="144"/>
      <c r="G27" s="145"/>
      <c r="H27" s="145"/>
      <c r="I27" s="146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7.3994659086885628</v>
      </c>
      <c r="D28" s="17" t="s">
        <v>13</v>
      </c>
      <c r="E28" s="21"/>
      <c r="F28" s="144"/>
      <c r="G28" s="145"/>
      <c r="H28" s="145"/>
      <c r="I28" s="146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202.56376112445147</v>
      </c>
      <c r="D29" s="26"/>
      <c r="E29" s="21"/>
      <c r="F29" s="147"/>
      <c r="G29" s="148"/>
      <c r="H29" s="148"/>
      <c r="I29" s="149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63" si="0">IF(A32&lt;=$C$21,$C$17*EXP(-A32/$C$19),$C$18*EXP(-(A32-$C$21)/$C$20))</f>
        <v>3200123.8356420523</v>
      </c>
      <c r="F32" s="70">
        <f>IF(A32&lt;=$C$21,IF($C$12*(1-$C$25*(EXP(A32/$C$19)-1))&gt;0,$C$12*(1-$C$25*(EXP(A32/$C$19)-1)),0),IF($C$29*(1-$C$27*(EXP((A32-$C$21)/$C$20)-1))&gt;0,$C$29*(1-$C$27*(EXP((A32-$C$21)/$C$20)-1)),0))</f>
        <v>419.61977294988304</v>
      </c>
      <c r="G32" s="71">
        <f t="shared" ref="G32:G63" si="1">IF(A32&lt;=$C$21,($C$5-$C$8)*(F32/$C$12)^(1/$C$11)+$C$8, ($C$28-$C$8)*(F32/$C$29)^(1/$C$11)+$C$8)</f>
        <v>27.815106242102953</v>
      </c>
      <c r="H32" s="72">
        <f t="shared" ref="H32:H63" si="2">A32-$C$6/2</f>
        <v>-22500</v>
      </c>
      <c r="I32" s="72">
        <f t="shared" ref="I32:I63" si="3">A32+$C$6/2</f>
        <v>-13500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72462.268999522887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416.32961355684841</v>
      </c>
      <c r="G33" s="76">
        <f t="shared" si="1"/>
        <v>27.419846049782489</v>
      </c>
      <c r="H33" s="77">
        <f t="shared" si="2"/>
        <v>-12500</v>
      </c>
      <c r="I33" s="77">
        <f t="shared" si="3"/>
        <v>-3500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49614.251446494527</v>
      </c>
      <c r="F34" s="75">
        <f t="shared" si="5"/>
        <v>414.77934817339593</v>
      </c>
      <c r="G34" s="76">
        <f t="shared" si="1"/>
        <v>27.234489110657911</v>
      </c>
      <c r="H34" s="77">
        <f t="shared" si="2"/>
        <v>-11500</v>
      </c>
      <c r="I34" s="77">
        <f t="shared" si="3"/>
        <v>-2500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33970.423236570095</v>
      </c>
      <c r="F35" s="75">
        <f t="shared" si="5"/>
        <v>412.51516512192887</v>
      </c>
      <c r="G35" s="76">
        <f t="shared" si="1"/>
        <v>26.964789878168702</v>
      </c>
      <c r="H35" s="77">
        <f t="shared" si="2"/>
        <v>-10500</v>
      </c>
      <c r="I35" s="77">
        <f t="shared" si="3"/>
        <v>-1500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23259.237441407287</v>
      </c>
      <c r="F36" s="75">
        <f t="shared" si="5"/>
        <v>409.20829589471697</v>
      </c>
      <c r="G36" s="76">
        <f t="shared" si="1"/>
        <v>26.573062268290254</v>
      </c>
      <c r="H36" s="77">
        <f t="shared" si="2"/>
        <v>-9500</v>
      </c>
      <c r="I36" s="77">
        <f t="shared" si="3"/>
        <v>-500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15925.386698549273</v>
      </c>
      <c r="F37" s="75">
        <f t="shared" si="5"/>
        <v>404.37856974744471</v>
      </c>
      <c r="G37" s="76">
        <f t="shared" si="1"/>
        <v>26.005578453523714</v>
      </c>
      <c r="H37" s="77">
        <f t="shared" si="2"/>
        <v>-8500</v>
      </c>
      <c r="I37" s="77">
        <f t="shared" si="3"/>
        <v>500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10903.966311759925</v>
      </c>
      <c r="F38" s="75">
        <f t="shared" si="5"/>
        <v>397.32469097120054</v>
      </c>
      <c r="G38" s="76">
        <f t="shared" si="1"/>
        <v>25.186679905679657</v>
      </c>
      <c r="H38" s="77">
        <f t="shared" si="2"/>
        <v>-7500</v>
      </c>
      <c r="I38" s="77">
        <f t="shared" si="3"/>
        <v>1500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7465.8457956833299</v>
      </c>
      <c r="F39" s="75">
        <f t="shared" si="5"/>
        <v>387.02240792808215</v>
      </c>
      <c r="G39" s="76">
        <f t="shared" si="1"/>
        <v>24.011897446427639</v>
      </c>
      <c r="H39" s="77">
        <f t="shared" si="2"/>
        <v>-6500</v>
      </c>
      <c r="I39" s="77">
        <f t="shared" si="3"/>
        <v>2500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5111.7961896863271</v>
      </c>
      <c r="F40" s="75">
        <f t="shared" si="5"/>
        <v>371.97578758382997</v>
      </c>
      <c r="G40" s="76">
        <f t="shared" si="1"/>
        <v>22.341625780894645</v>
      </c>
      <c r="H40" s="77">
        <f t="shared" si="2"/>
        <v>-5500</v>
      </c>
      <c r="I40" s="77">
        <f t="shared" si="3"/>
        <v>3500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3500</v>
      </c>
      <c r="F41" s="75">
        <f t="shared" si="5"/>
        <v>350</v>
      </c>
      <c r="G41" s="76">
        <f t="shared" si="1"/>
        <v>20</v>
      </c>
      <c r="H41" s="77">
        <f t="shared" si="2"/>
        <v>-4500</v>
      </c>
      <c r="I41" s="77">
        <f t="shared" si="3"/>
        <v>4500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2396.4179214961405</v>
      </c>
      <c r="F42" s="75">
        <f t="shared" si="5"/>
        <v>317.90407221817765</v>
      </c>
      <c r="G42" s="76">
        <f t="shared" si="1"/>
        <v>16.79117120295221</v>
      </c>
      <c r="H42" s="77">
        <f t="shared" si="2"/>
        <v>-3500</v>
      </c>
      <c r="I42" s="77">
        <f t="shared" si="3"/>
        <v>5500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1640.8053869908235</v>
      </c>
      <c r="F43" s="75">
        <f t="shared" si="5"/>
        <v>271.02754612115848</v>
      </c>
      <c r="G43" s="76">
        <f t="shared" si="1"/>
        <v>12.563554282115788</v>
      </c>
      <c r="H43" s="77">
        <f t="shared" si="2"/>
        <v>-2500</v>
      </c>
      <c r="I43" s="77">
        <f t="shared" si="3"/>
        <v>6500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1123.4444100206342</v>
      </c>
      <c r="F44" s="75">
        <f t="shared" si="5"/>
        <v>202.56376112445147</v>
      </c>
      <c r="G44" s="76">
        <f t="shared" si="1"/>
        <v>7.3994659086885628</v>
      </c>
      <c r="H44" s="77">
        <f t="shared" si="2"/>
        <v>-1500</v>
      </c>
      <c r="I44" s="77">
        <f t="shared" si="3"/>
        <v>7500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1095.0043178368678</v>
      </c>
      <c r="F45" s="75">
        <f t="shared" si="5"/>
        <v>119.25318099677258</v>
      </c>
      <c r="G45" s="76">
        <f t="shared" si="1"/>
        <v>2.8239154076395265</v>
      </c>
      <c r="H45" s="77">
        <f t="shared" si="2"/>
        <v>-500</v>
      </c>
      <c r="I45" s="77">
        <f t="shared" si="3"/>
        <v>8500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1067.2841890408815</v>
      </c>
      <c r="F46" s="75">
        <f t="shared" si="5"/>
        <v>33.77880978615562</v>
      </c>
      <c r="G46" s="76">
        <f t="shared" si="1"/>
        <v>0.28497389869122886</v>
      </c>
      <c r="H46" s="77">
        <f t="shared" si="2"/>
        <v>500</v>
      </c>
      <c r="I46" s="77">
        <f t="shared" si="3"/>
        <v>9500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1040.2657976973869</v>
      </c>
      <c r="F47" s="75">
        <f t="shared" si="5"/>
        <v>0</v>
      </c>
      <c r="G47" s="76">
        <f t="shared" si="1"/>
        <v>0</v>
      </c>
      <c r="H47" s="77">
        <f t="shared" si="2"/>
        <v>1500</v>
      </c>
      <c r="I47" s="77">
        <f t="shared" si="3"/>
        <v>10500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1013.9313792622195</v>
      </c>
      <c r="F48" s="75">
        <f t="shared" si="5"/>
        <v>0</v>
      </c>
      <c r="G48" s="76">
        <f t="shared" si="1"/>
        <v>0</v>
      </c>
      <c r="H48" s="77">
        <f t="shared" si="2"/>
        <v>2500</v>
      </c>
      <c r="I48" s="77">
        <f t="shared" si="3"/>
        <v>11500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988.26361890218413</v>
      </c>
      <c r="F49" s="75">
        <f t="shared" si="5"/>
        <v>0</v>
      </c>
      <c r="G49" s="76">
        <f t="shared" si="1"/>
        <v>0</v>
      </c>
      <c r="H49" s="77">
        <f t="shared" si="2"/>
        <v>3500</v>
      </c>
      <c r="I49" s="77">
        <f t="shared" si="3"/>
        <v>12500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963.24564011058146</v>
      </c>
      <c r="F50" s="75">
        <f t="shared" si="5"/>
        <v>0</v>
      </c>
      <c r="G50" s="76">
        <f t="shared" si="1"/>
        <v>0</v>
      </c>
      <c r="H50" s="77">
        <f t="shared" si="2"/>
        <v>4500</v>
      </c>
      <c r="I50" s="77">
        <f t="shared" si="3"/>
        <v>13500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938.86099361093591</v>
      </c>
      <c r="F51" s="75">
        <f t="shared" si="5"/>
        <v>0</v>
      </c>
      <c r="G51" s="76">
        <f t="shared" si="1"/>
        <v>0</v>
      </c>
      <c r="H51" s="77">
        <f t="shared" si="2"/>
        <v>5500</v>
      </c>
      <c r="I51" s="77">
        <f t="shared" si="3"/>
        <v>14500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915.09364654162516</v>
      </c>
      <c r="F52" s="75">
        <f t="shared" si="5"/>
        <v>0</v>
      </c>
      <c r="G52" s="76">
        <f t="shared" si="1"/>
        <v>0</v>
      </c>
      <c r="H52" s="77">
        <f t="shared" si="2"/>
        <v>6500</v>
      </c>
      <c r="I52" s="77">
        <f t="shared" si="3"/>
        <v>15500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891.92797191430213</v>
      </c>
      <c r="F53" s="75">
        <f t="shared" si="5"/>
        <v>0</v>
      </c>
      <c r="G53" s="76">
        <f t="shared" si="1"/>
        <v>0</v>
      </c>
      <c r="H53" s="77">
        <f t="shared" si="2"/>
        <v>7500</v>
      </c>
      <c r="I53" s="77">
        <f t="shared" si="3"/>
        <v>16500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869.34873833917879</v>
      </c>
      <c r="F54" s="75">
        <f t="shared" si="5"/>
        <v>0</v>
      </c>
      <c r="G54" s="76">
        <f t="shared" si="1"/>
        <v>0</v>
      </c>
      <c r="H54" s="77">
        <f t="shared" si="2"/>
        <v>8500</v>
      </c>
      <c r="I54" s="77">
        <f t="shared" si="3"/>
        <v>17500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847.34110001041336</v>
      </c>
      <c r="F55" s="75">
        <f t="shared" si="5"/>
        <v>0</v>
      </c>
      <c r="G55" s="76">
        <f t="shared" si="1"/>
        <v>0</v>
      </c>
      <c r="H55" s="77">
        <f t="shared" si="2"/>
        <v>9500</v>
      </c>
      <c r="I55" s="77">
        <f t="shared" si="3"/>
        <v>18500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825.89058694502046</v>
      </c>
      <c r="F56" s="75">
        <f t="shared" si="5"/>
        <v>0</v>
      </c>
      <c r="G56" s="76">
        <f t="shared" si="1"/>
        <v>0</v>
      </c>
      <c r="H56" s="77">
        <f t="shared" si="2"/>
        <v>10500</v>
      </c>
      <c r="I56" s="77">
        <f t="shared" si="3"/>
        <v>19500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804.98309546888254</v>
      </c>
      <c r="F57" s="75">
        <f t="shared" si="5"/>
        <v>0</v>
      </c>
      <c r="G57" s="76">
        <f t="shared" si="1"/>
        <v>0</v>
      </c>
      <c r="H57" s="77">
        <f t="shared" si="2"/>
        <v>11500</v>
      </c>
      <c r="I57" s="77">
        <f t="shared" si="3"/>
        <v>20500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784.60487894360904</v>
      </c>
      <c r="F58" s="75">
        <f t="shared" si="5"/>
        <v>0</v>
      </c>
      <c r="G58" s="76">
        <f t="shared" si="1"/>
        <v>0</v>
      </c>
      <c r="H58" s="77">
        <f t="shared" si="2"/>
        <v>12500</v>
      </c>
      <c r="I58" s="77">
        <f t="shared" si="3"/>
        <v>21500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764.74253872814666</v>
      </c>
      <c r="F59" s="75">
        <f t="shared" si="5"/>
        <v>0</v>
      </c>
      <c r="G59" s="76">
        <f t="shared" si="1"/>
        <v>0</v>
      </c>
      <c r="H59" s="77">
        <f t="shared" si="2"/>
        <v>13500</v>
      </c>
      <c r="I59" s="77">
        <f t="shared" si="3"/>
        <v>22500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745.38301536919687</v>
      </c>
      <c r="F60" s="75">
        <f t="shared" si="5"/>
        <v>0</v>
      </c>
      <c r="G60" s="76">
        <f t="shared" si="1"/>
        <v>0</v>
      </c>
      <c r="H60" s="77">
        <f t="shared" si="2"/>
        <v>14500</v>
      </c>
      <c r="I60" s="77">
        <f t="shared" si="3"/>
        <v>23500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726.51358001464791</v>
      </c>
      <c r="F61" s="75">
        <f t="shared" si="5"/>
        <v>0</v>
      </c>
      <c r="G61" s="76">
        <f t="shared" si="1"/>
        <v>0</v>
      </c>
      <c r="H61" s="77">
        <f t="shared" si="2"/>
        <v>15500</v>
      </c>
      <c r="I61" s="77">
        <f t="shared" si="3"/>
        <v>24500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708.12182604437771</v>
      </c>
      <c r="F62" s="75">
        <f t="shared" si="5"/>
        <v>0</v>
      </c>
      <c r="G62" s="76">
        <f t="shared" si="1"/>
        <v>0</v>
      </c>
      <c r="H62" s="77">
        <f t="shared" si="2"/>
        <v>16500</v>
      </c>
      <c r="I62" s="77">
        <f t="shared" si="3"/>
        <v>25500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690.19566091292359</v>
      </c>
      <c r="F63" s="75">
        <f t="shared" si="5"/>
        <v>0</v>
      </c>
      <c r="G63" s="76">
        <f t="shared" si="1"/>
        <v>0</v>
      </c>
      <c r="H63" s="77">
        <f t="shared" si="2"/>
        <v>17500</v>
      </c>
      <c r="I63" s="77">
        <f t="shared" si="3"/>
        <v>26500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ref="E64:E95" si="7">IF(A64&lt;=$C$21,$C$17*EXP(-A64/$C$19),$C$18*EXP(-(A64-$C$21)/$C$20))</f>
        <v>672.72329819865388</v>
      </c>
      <c r="F64" s="75">
        <f t="shared" si="5"/>
        <v>0</v>
      </c>
      <c r="G64" s="76">
        <f t="shared" ref="G64:G95" si="8">IF(A64&lt;=$C$21,($C$5-$C$8)*(F64/$C$12)^(1/$C$11)+$C$8, ($C$28-$C$8)*(F64/$C$29)^(1/$C$11)+$C$8)</f>
        <v>0</v>
      </c>
      <c r="H64" s="77">
        <f t="shared" ref="H64:H95" si="9">A64-$C$6/2</f>
        <v>18500</v>
      </c>
      <c r="I64" s="77">
        <f t="shared" ref="I64:I95" si="10">A64+$C$6/2</f>
        <v>27500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7"/>
        <v>655.69324985421849</v>
      </c>
      <c r="F65" s="75">
        <f t="shared" si="5"/>
        <v>0</v>
      </c>
      <c r="G65" s="76">
        <f t="shared" si="8"/>
        <v>0</v>
      </c>
      <c r="H65" s="77">
        <f t="shared" si="9"/>
        <v>19500</v>
      </c>
      <c r="I65" s="77">
        <f t="shared" si="10"/>
        <v>28500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7"/>
        <v>639.09431865317674</v>
      </c>
      <c r="F66" s="75">
        <f t="shared" si="5"/>
        <v>0</v>
      </c>
      <c r="G66" s="76">
        <f t="shared" si="8"/>
        <v>0</v>
      </c>
      <c r="H66" s="77">
        <f t="shared" si="9"/>
        <v>20500</v>
      </c>
      <c r="I66" s="77">
        <f t="shared" si="10"/>
        <v>29500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7"/>
        <v>622.91559082784192</v>
      </c>
      <c r="F67" s="75">
        <f t="shared" si="5"/>
        <v>0</v>
      </c>
      <c r="G67" s="76">
        <f t="shared" si="8"/>
        <v>0</v>
      </c>
      <c r="H67" s="77">
        <f t="shared" si="9"/>
        <v>21500</v>
      </c>
      <c r="I67" s="77">
        <f t="shared" si="10"/>
        <v>30500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7"/>
        <v>607.14642889349773</v>
      </c>
      <c r="F68" s="75">
        <f t="shared" si="5"/>
        <v>0</v>
      </c>
      <c r="G68" s="76">
        <f t="shared" si="8"/>
        <v>0</v>
      </c>
      <c r="H68" s="77">
        <f t="shared" si="9"/>
        <v>22500</v>
      </c>
      <c r="I68" s="77">
        <f t="shared" si="10"/>
        <v>31500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7"/>
        <v>591.77646465427165</v>
      </c>
      <c r="F69" s="75">
        <f t="shared" si="5"/>
        <v>0</v>
      </c>
      <c r="G69" s="76">
        <f t="shared" si="8"/>
        <v>0</v>
      </c>
      <c r="H69" s="77">
        <f t="shared" si="9"/>
        <v>23500</v>
      </c>
      <c r="I69" s="77">
        <f t="shared" si="10"/>
        <v>32500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7"/>
        <v>576.79559238606407</v>
      </c>
      <c r="F70" s="75">
        <f t="shared" si="5"/>
        <v>0</v>
      </c>
      <c r="G70" s="76">
        <f t="shared" si="8"/>
        <v>0</v>
      </c>
      <c r="H70" s="77">
        <f t="shared" si="9"/>
        <v>24500</v>
      </c>
      <c r="I70" s="77">
        <f t="shared" si="10"/>
        <v>33500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7"/>
        <v>562.19396219205339</v>
      </c>
      <c r="F71" s="75">
        <f t="shared" si="5"/>
        <v>0</v>
      </c>
      <c r="G71" s="76">
        <f t="shared" si="8"/>
        <v>0</v>
      </c>
      <c r="H71" s="77">
        <f t="shared" si="9"/>
        <v>25500</v>
      </c>
      <c r="I71" s="77">
        <f t="shared" si="10"/>
        <v>34500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7"/>
        <v>547.9619735264057</v>
      </c>
      <c r="F72" s="75">
        <f t="shared" si="5"/>
        <v>0</v>
      </c>
      <c r="G72" s="76">
        <f t="shared" si="8"/>
        <v>0</v>
      </c>
      <c r="H72" s="77">
        <f t="shared" si="9"/>
        <v>26500</v>
      </c>
      <c r="I72" s="77">
        <f t="shared" si="10"/>
        <v>35500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7"/>
        <v>534.09026888193353</v>
      </c>
      <c r="F73" s="75">
        <f t="shared" si="5"/>
        <v>0</v>
      </c>
      <c r="G73" s="76">
        <f t="shared" si="8"/>
        <v>0</v>
      </c>
      <c r="H73" s="77">
        <f t="shared" si="9"/>
        <v>27500</v>
      </c>
      <c r="I73" s="77">
        <f t="shared" si="10"/>
        <v>36500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7"/>
        <v>520.56972763755118</v>
      </c>
      <c r="F74" s="75">
        <f t="shared" si="5"/>
        <v>0</v>
      </c>
      <c r="G74" s="76">
        <f t="shared" si="8"/>
        <v>0</v>
      </c>
      <c r="H74" s="77">
        <f t="shared" si="9"/>
        <v>28500</v>
      </c>
      <c r="I74" s="77">
        <f t="shared" si="10"/>
        <v>37500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7"/>
        <v>507.39146006148286</v>
      </c>
      <c r="F75" s="75">
        <f t="shared" si="5"/>
        <v>0</v>
      </c>
      <c r="G75" s="76">
        <f t="shared" si="8"/>
        <v>0</v>
      </c>
      <c r="H75" s="77">
        <f t="shared" si="9"/>
        <v>29500</v>
      </c>
      <c r="I75" s="77">
        <f t="shared" si="10"/>
        <v>38500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7"/>
        <v>494.54680146627976</v>
      </c>
      <c r="F76" s="75">
        <f t="shared" si="5"/>
        <v>0</v>
      </c>
      <c r="G76" s="76">
        <f t="shared" si="8"/>
        <v>0</v>
      </c>
      <c r="H76" s="77">
        <f t="shared" si="9"/>
        <v>30500</v>
      </c>
      <c r="I76" s="77">
        <f t="shared" si="10"/>
        <v>39500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7"/>
        <v>482.02730651180349</v>
      </c>
      <c r="F77" s="75">
        <f t="shared" si="5"/>
        <v>0</v>
      </c>
      <c r="G77" s="76">
        <f t="shared" si="8"/>
        <v>0</v>
      </c>
      <c r="H77" s="77">
        <f t="shared" si="9"/>
        <v>31500</v>
      </c>
      <c r="I77" s="77">
        <f t="shared" si="10"/>
        <v>40500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7"/>
        <v>469.82474365243024</v>
      </c>
      <c r="F78" s="75">
        <f t="shared" si="5"/>
        <v>0</v>
      </c>
      <c r="G78" s="76">
        <f t="shared" si="8"/>
        <v>0</v>
      </c>
      <c r="H78" s="77">
        <f t="shared" si="9"/>
        <v>32500</v>
      </c>
      <c r="I78" s="77">
        <f t="shared" si="10"/>
        <v>41500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7"/>
        <v>457.93108972482361</v>
      </c>
      <c r="F79" s="75">
        <f t="shared" si="5"/>
        <v>0</v>
      </c>
      <c r="G79" s="76">
        <f t="shared" si="8"/>
        <v>0</v>
      </c>
      <c r="H79" s="77">
        <f t="shared" si="9"/>
        <v>33500</v>
      </c>
      <c r="I79" s="77">
        <f t="shared" si="10"/>
        <v>42500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7"/>
        <v>446.33852467271981</v>
      </c>
      <c r="F80" s="75">
        <f t="shared" si="5"/>
        <v>0</v>
      </c>
      <c r="G80" s="76">
        <f t="shared" si="8"/>
        <v>0</v>
      </c>
      <c r="H80" s="77">
        <f t="shared" si="9"/>
        <v>34500</v>
      </c>
      <c r="I80" s="77">
        <f t="shared" si="10"/>
        <v>43500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7"/>
        <v>435.03942640525395</v>
      </c>
      <c r="F81" s="75">
        <f t="shared" si="5"/>
        <v>0</v>
      </c>
      <c r="G81" s="76">
        <f t="shared" si="8"/>
        <v>0</v>
      </c>
      <c r="H81" s="77">
        <f t="shared" si="9"/>
        <v>35500</v>
      </c>
      <c r="I81" s="77">
        <f t="shared" si="10"/>
        <v>44500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7"/>
        <v>424.02636578544895</v>
      </c>
      <c r="F82" s="75">
        <f t="shared" si="5"/>
        <v>0</v>
      </c>
      <c r="G82" s="76">
        <f t="shared" si="8"/>
        <v>0</v>
      </c>
      <c r="H82" s="77">
        <f t="shared" si="9"/>
        <v>36500</v>
      </c>
      <c r="I82" s="77">
        <f t="shared" si="10"/>
        <v>45500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7"/>
        <v>413.29210174557164</v>
      </c>
      <c r="F83" s="75">
        <f t="shared" si="5"/>
        <v>0</v>
      </c>
      <c r="G83" s="76">
        <f t="shared" si="8"/>
        <v>0</v>
      </c>
      <c r="H83" s="77">
        <f t="shared" si="9"/>
        <v>37500</v>
      </c>
      <c r="I83" s="77">
        <f t="shared" si="10"/>
        <v>46500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7"/>
        <v>402.8295765261434</v>
      </c>
      <c r="F84" s="75">
        <f t="shared" si="5"/>
        <v>0</v>
      </c>
      <c r="G84" s="76">
        <f t="shared" si="8"/>
        <v>0</v>
      </c>
      <c r="H84" s="77">
        <f t="shared" si="9"/>
        <v>38500</v>
      </c>
      <c r="I84" s="77">
        <f t="shared" si="10"/>
        <v>47500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7"/>
        <v>392.63191103547547</v>
      </c>
      <c r="F85" s="75">
        <f t="shared" si="5"/>
        <v>0</v>
      </c>
      <c r="G85" s="76">
        <f t="shared" si="8"/>
        <v>0</v>
      </c>
      <c r="H85" s="77">
        <f t="shared" si="9"/>
        <v>39500</v>
      </c>
      <c r="I85" s="77">
        <f t="shared" si="10"/>
        <v>48500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7"/>
        <v>382.69240032667932</v>
      </c>
      <c r="F86" s="75">
        <f t="shared" si="5"/>
        <v>0</v>
      </c>
      <c r="G86" s="76">
        <f t="shared" si="8"/>
        <v>0</v>
      </c>
      <c r="H86" s="77">
        <f t="shared" si="9"/>
        <v>40500</v>
      </c>
      <c r="I86" s="77">
        <f t="shared" si="10"/>
        <v>49500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7"/>
        <v>373.004509189175</v>
      </c>
      <c r="F87" s="75">
        <f t="shared" si="5"/>
        <v>0</v>
      </c>
      <c r="G87" s="76">
        <f t="shared" si="8"/>
        <v>0</v>
      </c>
      <c r="H87" s="77">
        <f t="shared" si="9"/>
        <v>41500</v>
      </c>
      <c r="I87" s="77">
        <f t="shared" si="10"/>
        <v>50500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7"/>
        <v>363.56186785180273</v>
      </c>
      <c r="F88" s="75">
        <f t="shared" si="5"/>
        <v>0</v>
      </c>
      <c r="G88" s="76">
        <f t="shared" si="8"/>
        <v>0</v>
      </c>
      <c r="H88" s="77">
        <f t="shared" si="9"/>
        <v>42500</v>
      </c>
      <c r="I88" s="77">
        <f t="shared" si="10"/>
        <v>51500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7"/>
        <v>354.35826779470904</v>
      </c>
      <c r="F89" s="75">
        <f t="shared" si="5"/>
        <v>0</v>
      </c>
      <c r="G89" s="76">
        <f t="shared" si="8"/>
        <v>0</v>
      </c>
      <c r="H89" s="77">
        <f t="shared" si="9"/>
        <v>43500</v>
      </c>
      <c r="I89" s="77">
        <f t="shared" si="10"/>
        <v>52500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7"/>
        <v>345.38765766725618</v>
      </c>
      <c r="F90" s="75">
        <f t="shared" si="5"/>
        <v>0</v>
      </c>
      <c r="G90" s="76">
        <f t="shared" si="8"/>
        <v>0</v>
      </c>
      <c r="H90" s="77">
        <f t="shared" si="9"/>
        <v>44500</v>
      </c>
      <c r="I90" s="77">
        <f t="shared" si="10"/>
        <v>53500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7"/>
        <v>336.64413930927043</v>
      </c>
      <c r="F91" s="75">
        <f t="shared" si="5"/>
        <v>0</v>
      </c>
      <c r="G91" s="76">
        <f t="shared" si="8"/>
        <v>0</v>
      </c>
      <c r="H91" s="77">
        <f t="shared" si="9"/>
        <v>45500</v>
      </c>
      <c r="I91" s="77">
        <f t="shared" si="10"/>
        <v>54500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7"/>
        <v>328.1219638730114</v>
      </c>
      <c r="F92" s="75">
        <f t="shared" si="5"/>
        <v>0</v>
      </c>
      <c r="G92" s="76">
        <f t="shared" si="8"/>
        <v>0</v>
      </c>
      <c r="H92" s="77">
        <f t="shared" si="9"/>
        <v>46500</v>
      </c>
      <c r="I92" s="77">
        <f t="shared" si="10"/>
        <v>55500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7"/>
        <v>319.81552804331551</v>
      </c>
      <c r="F93" s="75">
        <f t="shared" si="5"/>
        <v>0</v>
      </c>
      <c r="G93" s="76">
        <f t="shared" si="8"/>
        <v>0</v>
      </c>
      <c r="H93" s="77">
        <f t="shared" si="9"/>
        <v>47500</v>
      </c>
      <c r="I93" s="77">
        <f t="shared" si="10"/>
        <v>56500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7"/>
        <v>311.71937035342609</v>
      </c>
      <c r="F94" s="75">
        <f t="shared" si="5"/>
        <v>0</v>
      </c>
      <c r="G94" s="76">
        <f t="shared" si="8"/>
        <v>0</v>
      </c>
      <c r="H94" s="77">
        <f t="shared" si="9"/>
        <v>48500</v>
      </c>
      <c r="I94" s="77">
        <f t="shared" si="10"/>
        <v>57500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7"/>
        <v>303.82816759408865</v>
      </c>
      <c r="F95" s="75">
        <f t="shared" si="5"/>
        <v>0</v>
      </c>
      <c r="G95" s="76">
        <f t="shared" si="8"/>
        <v>0</v>
      </c>
      <c r="H95" s="77">
        <f t="shared" si="9"/>
        <v>49500</v>
      </c>
      <c r="I95" s="77">
        <f t="shared" si="10"/>
        <v>58500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27" si="11">IF(A96&lt;=$C$21,$C$17*EXP(-A96/$C$19),$C$18*EXP(-(A96-$C$21)/$C$20))</f>
        <v>296.13673131355029</v>
      </c>
      <c r="F96" s="75">
        <f t="shared" si="5"/>
        <v>0</v>
      </c>
      <c r="G96" s="76">
        <f t="shared" ref="G96:G127" si="12">IF(A96&lt;=$C$21,($C$5-$C$8)*(F96/$C$12)^(1/$C$11)+$C$8, ($C$28-$C$8)*(F96/$C$29)^(1/$C$11)+$C$8)</f>
        <v>0</v>
      </c>
      <c r="H96" s="77">
        <f t="shared" ref="H96:H127" si="13">A96-$C$6/2</f>
        <v>50500</v>
      </c>
      <c r="I96" s="77">
        <f t="shared" ref="I96:I127" si="14">A96+$C$6/2</f>
        <v>59500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11"/>
        <v>288.64000440616201</v>
      </c>
      <c r="F97" s="75">
        <f t="shared" ref="F97:F160" si="15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12"/>
        <v>0</v>
      </c>
      <c r="H97" s="77">
        <f t="shared" si="13"/>
        <v>51500</v>
      </c>
      <c r="I97" s="77">
        <f t="shared" si="14"/>
        <v>60500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11"/>
        <v>281.33305778734069</v>
      </c>
      <c r="F98" s="75">
        <f t="shared" si="15"/>
        <v>0</v>
      </c>
      <c r="G98" s="76">
        <f t="shared" si="12"/>
        <v>0</v>
      </c>
      <c r="H98" s="77">
        <f t="shared" si="13"/>
        <v>52500</v>
      </c>
      <c r="I98" s="77">
        <f t="shared" si="14"/>
        <v>61500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11"/>
        <v>274.21108715270469</v>
      </c>
      <c r="F99" s="75">
        <f t="shared" si="15"/>
        <v>0</v>
      </c>
      <c r="G99" s="76">
        <f t="shared" si="12"/>
        <v>0</v>
      </c>
      <c r="H99" s="77">
        <f t="shared" si="13"/>
        <v>53500</v>
      </c>
      <c r="I99" s="77">
        <f t="shared" si="14"/>
        <v>62500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11"/>
        <v>267.26940981925264</v>
      </c>
      <c r="F100" s="75">
        <f t="shared" si="15"/>
        <v>0</v>
      </c>
      <c r="G100" s="76">
        <f t="shared" si="12"/>
        <v>0</v>
      </c>
      <c r="H100" s="77">
        <f t="shared" si="13"/>
        <v>54500</v>
      </c>
      <c r="I100" s="77">
        <f t="shared" si="14"/>
        <v>63500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11"/>
        <v>260.50346164650705</v>
      </c>
      <c r="F101" s="75">
        <f t="shared" si="15"/>
        <v>0</v>
      </c>
      <c r="G101" s="76">
        <f t="shared" si="12"/>
        <v>0</v>
      </c>
      <c r="H101" s="77">
        <f t="shared" si="13"/>
        <v>55500</v>
      </c>
      <c r="I101" s="77">
        <f t="shared" si="14"/>
        <v>64500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11"/>
        <v>253.90879403560058</v>
      </c>
      <c r="F102" s="75">
        <f t="shared" si="15"/>
        <v>0</v>
      </c>
      <c r="G102" s="76">
        <f t="shared" si="12"/>
        <v>0</v>
      </c>
      <c r="H102" s="77">
        <f t="shared" si="13"/>
        <v>56500</v>
      </c>
      <c r="I102" s="77">
        <f t="shared" si="14"/>
        <v>65500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11"/>
        <v>247.48107100433037</v>
      </c>
      <c r="F103" s="75">
        <f t="shared" si="15"/>
        <v>0</v>
      </c>
      <c r="G103" s="76">
        <f t="shared" si="12"/>
        <v>0</v>
      </c>
      <c r="H103" s="77">
        <f t="shared" si="13"/>
        <v>57500</v>
      </c>
      <c r="I103" s="77">
        <f t="shared" si="14"/>
        <v>66500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11"/>
        <v>241.2160663362568</v>
      </c>
      <c r="F104" s="75">
        <f t="shared" si="15"/>
        <v>0</v>
      </c>
      <c r="G104" s="76">
        <f t="shared" si="12"/>
        <v>0</v>
      </c>
      <c r="H104" s="77">
        <f t="shared" si="13"/>
        <v>58500</v>
      </c>
      <c r="I104" s="77">
        <f t="shared" si="14"/>
        <v>67500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11"/>
        <v>235.10966080197437</v>
      </c>
      <c r="F105" s="75">
        <f t="shared" si="15"/>
        <v>0</v>
      </c>
      <c r="G105" s="76">
        <f t="shared" si="12"/>
        <v>0</v>
      </c>
      <c r="H105" s="77">
        <f t="shared" si="13"/>
        <v>59500</v>
      </c>
      <c r="I105" s="77">
        <f t="shared" si="14"/>
        <v>68500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11"/>
        <v>229.15783945072533</v>
      </c>
      <c r="F106" s="75">
        <f t="shared" si="15"/>
        <v>0</v>
      </c>
      <c r="G106" s="76">
        <f t="shared" si="12"/>
        <v>0</v>
      </c>
      <c r="H106" s="77">
        <f t="shared" si="13"/>
        <v>60500</v>
      </c>
      <c r="I106" s="77">
        <f t="shared" si="14"/>
        <v>69500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11"/>
        <v>223.35668897057678</v>
      </c>
      <c r="F107" s="75">
        <f t="shared" si="15"/>
        <v>0</v>
      </c>
      <c r="G107" s="76">
        <f t="shared" si="12"/>
        <v>0</v>
      </c>
      <c r="H107" s="77">
        <f t="shared" si="13"/>
        <v>61500</v>
      </c>
      <c r="I107" s="77">
        <f t="shared" si="14"/>
        <v>70500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6">A107+$C$4</f>
        <v>67000</v>
      </c>
      <c r="B108" s="65"/>
      <c r="C108" s="79"/>
      <c r="D108" s="73"/>
      <c r="E108" s="74">
        <f t="shared" si="11"/>
        <v>217.70239511542525</v>
      </c>
      <c r="F108" s="75">
        <f t="shared" si="15"/>
        <v>0</v>
      </c>
      <c r="G108" s="76">
        <f t="shared" si="12"/>
        <v>0</v>
      </c>
      <c r="H108" s="77">
        <f t="shared" si="13"/>
        <v>62500</v>
      </c>
      <c r="I108" s="77">
        <f t="shared" si="14"/>
        <v>71500</v>
      </c>
      <c r="T108" s="78"/>
      <c r="U108" s="78"/>
      <c r="V108" s="78"/>
      <c r="W108" s="78"/>
      <c r="X108" s="78"/>
    </row>
    <row r="109" spans="1:24" x14ac:dyDescent="0.25">
      <c r="A109" s="111">
        <f t="shared" si="16"/>
        <v>68000</v>
      </c>
      <c r="B109" s="65"/>
      <c r="C109" s="79"/>
      <c r="D109" s="73"/>
      <c r="E109" s="74">
        <f t="shared" si="11"/>
        <v>212.19124019713627</v>
      </c>
      <c r="F109" s="75">
        <f t="shared" si="15"/>
        <v>0</v>
      </c>
      <c r="G109" s="76">
        <f t="shared" si="12"/>
        <v>0</v>
      </c>
      <c r="H109" s="77">
        <f t="shared" si="13"/>
        <v>63500</v>
      </c>
      <c r="I109" s="77">
        <f t="shared" si="14"/>
        <v>72500</v>
      </c>
      <c r="T109" s="78"/>
      <c r="U109" s="78"/>
      <c r="V109" s="78"/>
      <c r="W109" s="78"/>
      <c r="X109" s="78"/>
    </row>
    <row r="110" spans="1:24" x14ac:dyDescent="0.25">
      <c r="A110" s="111">
        <f t="shared" si="16"/>
        <v>69000</v>
      </c>
      <c r="B110" s="65"/>
      <c r="C110" s="79"/>
      <c r="D110" s="73"/>
      <c r="E110" s="74">
        <f t="shared" si="11"/>
        <v>206.81960064117158</v>
      </c>
      <c r="F110" s="75">
        <f t="shared" si="15"/>
        <v>0</v>
      </c>
      <c r="G110" s="76">
        <f t="shared" si="12"/>
        <v>0</v>
      </c>
      <c r="H110" s="77">
        <f t="shared" si="13"/>
        <v>64500</v>
      </c>
      <c r="I110" s="77">
        <f t="shared" si="14"/>
        <v>73500</v>
      </c>
      <c r="T110" s="78"/>
      <c r="U110" s="78"/>
      <c r="V110" s="78"/>
      <c r="W110" s="78"/>
      <c r="X110" s="78"/>
    </row>
    <row r="111" spans="1:24" x14ac:dyDescent="0.25">
      <c r="A111" s="111">
        <f t="shared" si="16"/>
        <v>70000</v>
      </c>
      <c r="B111" s="65"/>
      <c r="C111" s="79"/>
      <c r="D111" s="73"/>
      <c r="E111" s="74">
        <f t="shared" si="11"/>
        <v>201.58394460409482</v>
      </c>
      <c r="F111" s="75">
        <f t="shared" si="15"/>
        <v>0</v>
      </c>
      <c r="G111" s="76">
        <f t="shared" si="12"/>
        <v>0</v>
      </c>
      <c r="H111" s="77">
        <f t="shared" si="13"/>
        <v>65500</v>
      </c>
      <c r="I111" s="77">
        <f t="shared" si="14"/>
        <v>74500</v>
      </c>
      <c r="T111" s="78"/>
      <c r="U111" s="78"/>
      <c r="V111" s="78"/>
      <c r="W111" s="78"/>
      <c r="X111" s="78"/>
    </row>
    <row r="112" spans="1:24" x14ac:dyDescent="0.25">
      <c r="A112" s="111">
        <f t="shared" si="16"/>
        <v>71000</v>
      </c>
      <c r="B112" s="65"/>
      <c r="C112" s="79"/>
      <c r="D112" s="73"/>
      <c r="E112" s="74">
        <f t="shared" si="11"/>
        <v>196.48082965139108</v>
      </c>
      <c r="F112" s="75">
        <f t="shared" si="15"/>
        <v>0</v>
      </c>
      <c r="G112" s="76">
        <f t="shared" si="12"/>
        <v>0</v>
      </c>
      <c r="H112" s="77">
        <f t="shared" si="13"/>
        <v>66500</v>
      </c>
      <c r="I112" s="77">
        <f t="shared" si="14"/>
        <v>75500</v>
      </c>
      <c r="T112" s="78"/>
      <c r="U112" s="78"/>
      <c r="V112" s="78"/>
      <c r="W112" s="78"/>
      <c r="X112" s="78"/>
    </row>
    <row r="113" spans="1:24" x14ac:dyDescent="0.25">
      <c r="A113" s="111">
        <f t="shared" si="16"/>
        <v>72000</v>
      </c>
      <c r="B113" s="65"/>
      <c r="C113" s="79"/>
      <c r="D113" s="73"/>
      <c r="E113" s="74">
        <f t="shared" si="11"/>
        <v>191.50690049407228</v>
      </c>
      <c r="F113" s="75">
        <f t="shared" si="15"/>
        <v>0</v>
      </c>
      <c r="G113" s="76">
        <f t="shared" si="12"/>
        <v>0</v>
      </c>
      <c r="H113" s="77">
        <f t="shared" si="13"/>
        <v>67500</v>
      </c>
      <c r="I113" s="77">
        <f t="shared" si="14"/>
        <v>76500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6"/>
        <v>73000</v>
      </c>
      <c r="B114" s="65"/>
      <c r="C114" s="79"/>
      <c r="D114" s="73"/>
      <c r="E114" s="74">
        <f t="shared" si="11"/>
        <v>186.65888678258048</v>
      </c>
      <c r="F114" s="75">
        <f t="shared" si="15"/>
        <v>0</v>
      </c>
      <c r="G114" s="76">
        <f t="shared" si="12"/>
        <v>0</v>
      </c>
      <c r="H114" s="77">
        <f t="shared" si="13"/>
        <v>68500</v>
      </c>
      <c r="I114" s="77">
        <f t="shared" si="14"/>
        <v>77500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6"/>
        <v>74000</v>
      </c>
      <c r="B115" s="65"/>
      <c r="C115" s="79"/>
      <c r="D115" s="73"/>
      <c r="E115" s="74">
        <f t="shared" si="11"/>
        <v>181.93360095653924</v>
      </c>
      <c r="F115" s="75">
        <f t="shared" si="15"/>
        <v>0</v>
      </c>
      <c r="G115" s="76">
        <f t="shared" si="12"/>
        <v>0</v>
      </c>
      <c r="H115" s="77">
        <f t="shared" si="13"/>
        <v>69500</v>
      </c>
      <c r="I115" s="77">
        <f t="shared" si="14"/>
        <v>78500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6"/>
        <v>75000</v>
      </c>
      <c r="B116" s="65"/>
      <c r="C116" s="79"/>
      <c r="D116" s="73"/>
      <c r="E116" s="74">
        <f t="shared" si="11"/>
        <v>177.32793614893779</v>
      </c>
      <c r="F116" s="75">
        <f t="shared" si="15"/>
        <v>0</v>
      </c>
      <c r="G116" s="76">
        <f t="shared" si="12"/>
        <v>0</v>
      </c>
      <c r="H116" s="77">
        <f t="shared" si="13"/>
        <v>70500</v>
      </c>
      <c r="I116" s="77">
        <f t="shared" si="14"/>
        <v>79500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6"/>
        <v>76000</v>
      </c>
      <c r="B117" s="65"/>
      <c r="C117" s="79"/>
      <c r="D117" s="73"/>
      <c r="E117" s="74">
        <f t="shared" si="11"/>
        <v>172.83886414337218</v>
      </c>
      <c r="F117" s="75">
        <f t="shared" si="15"/>
        <v>0</v>
      </c>
      <c r="G117" s="76">
        <f t="shared" si="12"/>
        <v>0</v>
      </c>
      <c r="H117" s="77">
        <f t="shared" si="13"/>
        <v>71500</v>
      </c>
      <c r="I117" s="77">
        <f t="shared" si="14"/>
        <v>80500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6"/>
        <v>77000</v>
      </c>
      <c r="B118" s="65"/>
      <c r="C118" s="79"/>
      <c r="D118" s="73"/>
      <c r="E118" s="74">
        <f t="shared" si="11"/>
        <v>168.46343338299778</v>
      </c>
      <c r="F118" s="75">
        <f t="shared" si="15"/>
        <v>0</v>
      </c>
      <c r="G118" s="76">
        <f t="shared" si="12"/>
        <v>0</v>
      </c>
      <c r="H118" s="77">
        <f t="shared" si="13"/>
        <v>72500</v>
      </c>
      <c r="I118" s="77">
        <f t="shared" si="14"/>
        <v>81500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6"/>
        <v>78000</v>
      </c>
      <c r="B119" s="65"/>
      <c r="C119" s="79"/>
      <c r="D119" s="73"/>
      <c r="E119" s="74">
        <f t="shared" si="11"/>
        <v>164.1987670298862</v>
      </c>
      <c r="F119" s="75">
        <f t="shared" si="15"/>
        <v>0</v>
      </c>
      <c r="G119" s="76">
        <f t="shared" si="12"/>
        <v>0</v>
      </c>
      <c r="H119" s="77">
        <f t="shared" si="13"/>
        <v>73500</v>
      </c>
      <c r="I119" s="77">
        <f t="shared" si="14"/>
        <v>82500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6"/>
        <v>79000</v>
      </c>
      <c r="B120" s="65"/>
      <c r="C120" s="79"/>
      <c r="D120" s="73"/>
      <c r="E120" s="74">
        <f t="shared" si="11"/>
        <v>160.04206107350961</v>
      </c>
      <c r="F120" s="75">
        <f t="shared" si="15"/>
        <v>0</v>
      </c>
      <c r="G120" s="76">
        <f t="shared" si="12"/>
        <v>0</v>
      </c>
      <c r="H120" s="77">
        <f t="shared" si="13"/>
        <v>74500</v>
      </c>
      <c r="I120" s="77">
        <f t="shared" si="14"/>
        <v>83500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6"/>
        <v>80000</v>
      </c>
      <c r="B121" s="65"/>
      <c r="C121" s="79"/>
      <c r="D121" s="73"/>
      <c r="E121" s="74">
        <f t="shared" si="11"/>
        <v>155.99058248710853</v>
      </c>
      <c r="F121" s="75">
        <f t="shared" si="15"/>
        <v>0</v>
      </c>
      <c r="G121" s="76">
        <f t="shared" si="12"/>
        <v>0</v>
      </c>
      <c r="H121" s="77">
        <f t="shared" si="13"/>
        <v>75500</v>
      </c>
      <c r="I121" s="77">
        <f t="shared" si="14"/>
        <v>84500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6"/>
        <v>81000</v>
      </c>
      <c r="B122" s="65"/>
      <c r="C122" s="79"/>
      <c r="D122" s="73"/>
      <c r="E122" s="74">
        <f t="shared" si="11"/>
        <v>152.04166743073179</v>
      </c>
      <c r="F122" s="75">
        <f t="shared" si="15"/>
        <v>0</v>
      </c>
      <c r="G122" s="76">
        <f t="shared" si="12"/>
        <v>0</v>
      </c>
      <c r="H122" s="77">
        <f t="shared" si="13"/>
        <v>76500</v>
      </c>
      <c r="I122" s="77">
        <f t="shared" si="14"/>
        <v>85500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6"/>
        <v>82000</v>
      </c>
      <c r="B123" s="65"/>
      <c r="C123" s="79"/>
      <c r="D123" s="73"/>
      <c r="E123" s="74">
        <f t="shared" si="11"/>
        <v>148.19271949976638</v>
      </c>
      <c r="F123" s="75">
        <f t="shared" si="15"/>
        <v>0</v>
      </c>
      <c r="G123" s="76">
        <f t="shared" si="12"/>
        <v>0</v>
      </c>
      <c r="H123" s="77">
        <f t="shared" si="13"/>
        <v>77500</v>
      </c>
      <c r="I123" s="77">
        <f t="shared" si="14"/>
        <v>86500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6"/>
        <v>83000</v>
      </c>
      <c r="B124" s="65"/>
      <c r="C124" s="79"/>
      <c r="D124" s="73"/>
      <c r="E124" s="74">
        <f t="shared" si="11"/>
        <v>144.44120801780622</v>
      </c>
      <c r="F124" s="75">
        <f t="shared" si="15"/>
        <v>0</v>
      </c>
      <c r="G124" s="76">
        <f t="shared" si="12"/>
        <v>0</v>
      </c>
      <c r="H124" s="77">
        <f t="shared" si="13"/>
        <v>78500</v>
      </c>
      <c r="I124" s="77">
        <f t="shared" si="14"/>
        <v>87500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6"/>
        <v>84000</v>
      </c>
      <c r="B125" s="65"/>
      <c r="C125" s="79"/>
      <c r="D125" s="73"/>
      <c r="E125" s="74">
        <f t="shared" si="11"/>
        <v>140.78466637273667</v>
      </c>
      <c r="F125" s="75">
        <f t="shared" si="15"/>
        <v>0</v>
      </c>
      <c r="G125" s="76">
        <f t="shared" si="12"/>
        <v>0</v>
      </c>
      <c r="H125" s="77">
        <f t="shared" si="13"/>
        <v>79500</v>
      </c>
      <c r="I125" s="77">
        <f t="shared" si="14"/>
        <v>88500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6"/>
        <v>85000</v>
      </c>
      <c r="B126" s="65"/>
      <c r="C126" s="79"/>
      <c r="D126" s="73"/>
      <c r="E126" s="74">
        <f t="shared" si="11"/>
        <v>137.22069039494184</v>
      </c>
      <c r="F126" s="75">
        <f t="shared" si="15"/>
        <v>0</v>
      </c>
      <c r="G126" s="76">
        <f t="shared" si="12"/>
        <v>0</v>
      </c>
      <c r="H126" s="77">
        <f t="shared" si="13"/>
        <v>80500</v>
      </c>
      <c r="I126" s="77">
        <f t="shared" si="14"/>
        <v>89500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6"/>
        <v>86000</v>
      </c>
      <c r="B127" s="65"/>
      <c r="C127" s="79"/>
      <c r="D127" s="73"/>
      <c r="E127" s="74">
        <f t="shared" si="11"/>
        <v>133.74693677656694</v>
      </c>
      <c r="F127" s="75">
        <f t="shared" si="15"/>
        <v>0</v>
      </c>
      <c r="G127" s="76">
        <f t="shared" si="12"/>
        <v>0</v>
      </c>
      <c r="H127" s="77">
        <f t="shared" si="13"/>
        <v>81500</v>
      </c>
      <c r="I127" s="77">
        <f t="shared" si="14"/>
        <v>90500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6"/>
        <v>87000</v>
      </c>
      <c r="B128" s="65"/>
      <c r="C128" s="79"/>
      <c r="D128" s="73"/>
      <c r="E128" s="74">
        <f t="shared" ref="E128:E159" si="17">IF(A128&lt;=$C$21,$C$17*EXP(-A128/$C$19),$C$18*EXP(-(A128-$C$21)/$C$20))</f>
        <v>130.36112153079785</v>
      </c>
      <c r="F128" s="75">
        <f t="shared" si="15"/>
        <v>0</v>
      </c>
      <c r="G128" s="76">
        <f t="shared" ref="G128:G159" si="18">IF(A128&lt;=$C$21,($C$5-$C$8)*(F128/$C$12)^(1/$C$11)+$C$8, ($C$28-$C$8)*(F128/$C$29)^(1/$C$11)+$C$8)</f>
        <v>0</v>
      </c>
      <c r="H128" s="77">
        <f t="shared" ref="H128:H159" si="19">A128-$C$6/2</f>
        <v>82500</v>
      </c>
      <c r="I128" s="77">
        <f t="shared" ref="I128:I159" si="20">A128+$C$6/2</f>
        <v>91500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6"/>
        <v>88000</v>
      </c>
      <c r="B129" s="65"/>
      <c r="C129" s="79"/>
      <c r="D129" s="73"/>
      <c r="E129" s="74">
        <f t="shared" si="17"/>
        <v>127.06101849014365</v>
      </c>
      <c r="F129" s="75">
        <f t="shared" si="15"/>
        <v>0</v>
      </c>
      <c r="G129" s="76">
        <f t="shared" si="18"/>
        <v>0</v>
      </c>
      <c r="H129" s="77">
        <f t="shared" si="19"/>
        <v>83500</v>
      </c>
      <c r="I129" s="77">
        <f t="shared" si="20"/>
        <v>92500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6"/>
        <v>89000</v>
      </c>
      <c r="B130" s="65"/>
      <c r="C130" s="79"/>
      <c r="D130" s="73"/>
      <c r="E130" s="74">
        <f t="shared" si="17"/>
        <v>123.84445784273557</v>
      </c>
      <c r="F130" s="75">
        <f t="shared" si="15"/>
        <v>0</v>
      </c>
      <c r="G130" s="76">
        <f t="shared" si="18"/>
        <v>0</v>
      </c>
      <c r="H130" s="77">
        <f t="shared" si="19"/>
        <v>84500</v>
      </c>
      <c r="I130" s="77">
        <f t="shared" si="20"/>
        <v>93500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6"/>
        <v>90000</v>
      </c>
      <c r="B131" s="65"/>
      <c r="C131" s="79"/>
      <c r="D131" s="73"/>
      <c r="E131" s="74">
        <f t="shared" si="17"/>
        <v>120.70932470567961</v>
      </c>
      <c r="F131" s="75">
        <f t="shared" si="15"/>
        <v>0</v>
      </c>
      <c r="G131" s="76">
        <f t="shared" si="18"/>
        <v>0</v>
      </c>
      <c r="H131" s="77">
        <f t="shared" si="19"/>
        <v>85500</v>
      </c>
      <c r="I131" s="77">
        <f t="shared" si="20"/>
        <v>94500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6"/>
        <v>91000</v>
      </c>
      <c r="B132" s="65"/>
      <c r="C132" s="79"/>
      <c r="D132" s="73"/>
      <c r="E132" s="74">
        <f t="shared" si="17"/>
        <v>117.65355773452467</v>
      </c>
      <c r="F132" s="75">
        <f t="shared" si="15"/>
        <v>0</v>
      </c>
      <c r="G132" s="76">
        <f t="shared" si="18"/>
        <v>0</v>
      </c>
      <c r="H132" s="77">
        <f t="shared" si="19"/>
        <v>86500</v>
      </c>
      <c r="I132" s="77">
        <f t="shared" si="20"/>
        <v>95500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6"/>
        <v>92000</v>
      </c>
      <c r="B133" s="65"/>
      <c r="C133" s="79"/>
      <c r="D133" s="73"/>
      <c r="E133" s="74">
        <f t="shared" si="17"/>
        <v>114.67514776793227</v>
      </c>
      <c r="F133" s="75">
        <f t="shared" si="15"/>
        <v>0</v>
      </c>
      <c r="G133" s="76">
        <f t="shared" si="18"/>
        <v>0</v>
      </c>
      <c r="H133" s="77">
        <f t="shared" si="19"/>
        <v>87500</v>
      </c>
      <c r="I133" s="77">
        <f t="shared" si="20"/>
        <v>96500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6"/>
        <v>93000</v>
      </c>
      <c r="B134" s="65"/>
      <c r="C134" s="79"/>
      <c r="D134" s="73"/>
      <c r="E134" s="74">
        <f t="shared" si="17"/>
        <v>111.77213650665668</v>
      </c>
      <c r="F134" s="75">
        <f t="shared" si="15"/>
        <v>0</v>
      </c>
      <c r="G134" s="76">
        <f t="shared" si="18"/>
        <v>0</v>
      </c>
      <c r="H134" s="77">
        <f t="shared" si="19"/>
        <v>88500</v>
      </c>
      <c r="I134" s="77">
        <f t="shared" si="20"/>
        <v>97500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6"/>
        <v>94000</v>
      </c>
      <c r="B135" s="65"/>
      <c r="C135" s="79"/>
      <c r="D135" s="73"/>
      <c r="E135" s="74">
        <f t="shared" si="17"/>
        <v>108.94261522596643</v>
      </c>
      <c r="F135" s="75">
        <f t="shared" si="15"/>
        <v>0</v>
      </c>
      <c r="G135" s="76">
        <f t="shared" si="18"/>
        <v>0</v>
      </c>
      <c r="H135" s="77">
        <f t="shared" si="19"/>
        <v>89500</v>
      </c>
      <c r="I135" s="77">
        <f t="shared" si="20"/>
        <v>98500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6"/>
        <v>95000</v>
      </c>
      <c r="B136" s="65"/>
      <c r="C136" s="79"/>
      <c r="D136" s="73"/>
      <c r="E136" s="74">
        <f t="shared" si="17"/>
        <v>106.18472352066152</v>
      </c>
      <c r="F136" s="75">
        <f t="shared" si="15"/>
        <v>0</v>
      </c>
      <c r="G136" s="76">
        <f t="shared" si="18"/>
        <v>0</v>
      </c>
      <c r="H136" s="77">
        <f t="shared" si="19"/>
        <v>90500</v>
      </c>
      <c r="I136" s="77">
        <f t="shared" si="20"/>
        <v>99500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6"/>
        <v>96000</v>
      </c>
      <c r="B137" s="65"/>
      <c r="C137" s="79"/>
      <c r="D137" s="73"/>
      <c r="E137" s="74">
        <f t="shared" si="17"/>
        <v>103.49664808185997</v>
      </c>
      <c r="F137" s="75">
        <f t="shared" si="15"/>
        <v>0</v>
      </c>
      <c r="G137" s="76">
        <f t="shared" si="18"/>
        <v>0</v>
      </c>
      <c r="H137" s="77">
        <f t="shared" si="19"/>
        <v>91500</v>
      </c>
      <c r="I137" s="77">
        <f t="shared" si="20"/>
        <v>100500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6"/>
        <v>97000</v>
      </c>
      <c r="B138" s="65"/>
      <c r="C138" s="79"/>
      <c r="D138" s="73"/>
      <c r="E138" s="74">
        <f t="shared" si="17"/>
        <v>100.8766215047507</v>
      </c>
      <c r="F138" s="75">
        <f t="shared" si="15"/>
        <v>0</v>
      </c>
      <c r="G138" s="76">
        <f t="shared" si="18"/>
        <v>0</v>
      </c>
      <c r="H138" s="77">
        <f t="shared" si="19"/>
        <v>92500</v>
      </c>
      <c r="I138" s="77">
        <f t="shared" si="20"/>
        <v>101500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6"/>
        <v>98000</v>
      </c>
      <c r="B139" s="65"/>
      <c r="C139" s="79"/>
      <c r="D139" s="73"/>
      <c r="E139" s="74">
        <f t="shared" si="17"/>
        <v>98.322921126527874</v>
      </c>
      <c r="F139" s="75">
        <f t="shared" si="15"/>
        <v>0</v>
      </c>
      <c r="G139" s="76">
        <f t="shared" si="18"/>
        <v>0</v>
      </c>
      <c r="H139" s="77">
        <f t="shared" si="19"/>
        <v>93500</v>
      </c>
      <c r="I139" s="77">
        <f t="shared" si="20"/>
        <v>102500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6"/>
        <v>99000</v>
      </c>
      <c r="B140" s="65"/>
      <c r="C140" s="79"/>
      <c r="D140" s="73"/>
      <c r="E140" s="74">
        <f t="shared" si="17"/>
        <v>95.833867893743232</v>
      </c>
      <c r="F140" s="75">
        <f t="shared" si="15"/>
        <v>0</v>
      </c>
      <c r="G140" s="76">
        <f t="shared" si="18"/>
        <v>0</v>
      </c>
      <c r="H140" s="77">
        <f t="shared" si="19"/>
        <v>94500</v>
      </c>
      <c r="I140" s="77">
        <f t="shared" si="20"/>
        <v>103500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6"/>
        <v>100000</v>
      </c>
      <c r="B141" s="65"/>
      <c r="C141" s="79"/>
      <c r="D141" s="73"/>
      <c r="E141" s="74">
        <f t="shared" si="17"/>
        <v>93.407825258331584</v>
      </c>
      <c r="F141" s="75">
        <f t="shared" si="15"/>
        <v>0</v>
      </c>
      <c r="G141" s="76">
        <f t="shared" si="18"/>
        <v>0</v>
      </c>
      <c r="H141" s="77">
        <f t="shared" si="19"/>
        <v>95500</v>
      </c>
      <c r="I141" s="77">
        <f t="shared" si="20"/>
        <v>104500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6"/>
        <v>101000</v>
      </c>
      <c r="B142" s="65"/>
      <c r="C142" s="79"/>
      <c r="D142" s="73"/>
      <c r="E142" s="74">
        <f t="shared" si="17"/>
        <v>91.043198101583087</v>
      </c>
      <c r="F142" s="75">
        <f t="shared" si="15"/>
        <v>0</v>
      </c>
      <c r="G142" s="76">
        <f t="shared" si="18"/>
        <v>0</v>
      </c>
      <c r="H142" s="77">
        <f t="shared" si="19"/>
        <v>96500</v>
      </c>
      <c r="I142" s="77">
        <f t="shared" si="20"/>
        <v>105500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6"/>
        <v>102000</v>
      </c>
      <c r="B143" s="65"/>
      <c r="D143" s="73"/>
      <c r="E143" s="74">
        <f t="shared" si="17"/>
        <v>88.738431685355735</v>
      </c>
      <c r="F143" s="75">
        <f t="shared" si="15"/>
        <v>0</v>
      </c>
      <c r="G143" s="76">
        <f t="shared" si="18"/>
        <v>0</v>
      </c>
      <c r="H143" s="77">
        <f t="shared" si="19"/>
        <v>97500</v>
      </c>
      <c r="I143" s="77">
        <f t="shared" si="20"/>
        <v>106500</v>
      </c>
    </row>
    <row r="144" spans="1:24" x14ac:dyDescent="0.25">
      <c r="A144" s="111">
        <f t="shared" si="16"/>
        <v>103000</v>
      </c>
      <c r="B144" s="65"/>
      <c r="D144" s="73"/>
      <c r="E144" s="74">
        <f t="shared" si="17"/>
        <v>86.492010629837665</v>
      </c>
      <c r="F144" s="75">
        <f t="shared" si="15"/>
        <v>0</v>
      </c>
      <c r="G144" s="76">
        <f t="shared" si="18"/>
        <v>0</v>
      </c>
      <c r="H144" s="77">
        <f t="shared" si="19"/>
        <v>98500</v>
      </c>
      <c r="I144" s="77">
        <f t="shared" si="20"/>
        <v>107500</v>
      </c>
    </row>
    <row r="145" spans="1:9" x14ac:dyDescent="0.25">
      <c r="A145" s="111">
        <f t="shared" si="16"/>
        <v>104000</v>
      </c>
      <c r="B145" s="65"/>
      <c r="D145" s="73"/>
      <c r="E145" s="74">
        <f t="shared" si="17"/>
        <v>84.302457917187908</v>
      </c>
      <c r="F145" s="75">
        <f t="shared" si="15"/>
        <v>0</v>
      </c>
      <c r="G145" s="76">
        <f t="shared" si="18"/>
        <v>0</v>
      </c>
      <c r="H145" s="77">
        <f t="shared" si="19"/>
        <v>99500</v>
      </c>
      <c r="I145" s="77">
        <f t="shared" si="20"/>
        <v>108500</v>
      </c>
    </row>
    <row r="146" spans="1:9" x14ac:dyDescent="0.25">
      <c r="A146" s="111">
        <f t="shared" si="16"/>
        <v>105000</v>
      </c>
      <c r="B146" s="65"/>
      <c r="D146" s="73"/>
      <c r="E146" s="74">
        <f t="shared" si="17"/>
        <v>82.168333920399448</v>
      </c>
      <c r="F146" s="75">
        <f t="shared" si="15"/>
        <v>0</v>
      </c>
      <c r="G146" s="76">
        <f t="shared" si="18"/>
        <v>0</v>
      </c>
      <c r="H146" s="77">
        <f t="shared" si="19"/>
        <v>100500</v>
      </c>
      <c r="I146" s="77">
        <f t="shared" si="20"/>
        <v>109500</v>
      </c>
    </row>
    <row r="147" spans="1:9" x14ac:dyDescent="0.25">
      <c r="A147" s="111">
        <f t="shared" si="16"/>
        <v>106000</v>
      </c>
      <c r="B147" s="65"/>
      <c r="D147" s="73"/>
      <c r="E147" s="74">
        <f t="shared" si="17"/>
        <v>80.088235456747171</v>
      </c>
      <c r="F147" s="75">
        <f t="shared" si="15"/>
        <v>0</v>
      </c>
      <c r="G147" s="76">
        <f t="shared" si="18"/>
        <v>0</v>
      </c>
      <c r="H147" s="77">
        <f t="shared" si="19"/>
        <v>101500</v>
      </c>
      <c r="I147" s="77">
        <f t="shared" si="20"/>
        <v>110500</v>
      </c>
    </row>
    <row r="148" spans="1:9" x14ac:dyDescent="0.25">
      <c r="A148" s="111">
        <f t="shared" si="16"/>
        <v>107000</v>
      </c>
      <c r="B148" s="65"/>
      <c r="D148" s="73"/>
      <c r="E148" s="74">
        <f t="shared" si="17"/>
        <v>78.060794865197792</v>
      </c>
      <c r="F148" s="75">
        <f t="shared" si="15"/>
        <v>0</v>
      </c>
      <c r="G148" s="76">
        <f t="shared" si="18"/>
        <v>0</v>
      </c>
      <c r="H148" s="77">
        <f t="shared" si="19"/>
        <v>102500</v>
      </c>
      <c r="I148" s="77">
        <f t="shared" si="20"/>
        <v>111500</v>
      </c>
    </row>
    <row r="149" spans="1:9" x14ac:dyDescent="0.25">
      <c r="A149" s="111">
        <f t="shared" si="16"/>
        <v>108000</v>
      </c>
      <c r="B149" s="65"/>
      <c r="D149" s="73"/>
      <c r="E149" s="74">
        <f t="shared" si="17"/>
        <v>76.084679107175063</v>
      </c>
      <c r="F149" s="75">
        <f t="shared" si="15"/>
        <v>0</v>
      </c>
      <c r="G149" s="76">
        <f t="shared" si="18"/>
        <v>0</v>
      </c>
      <c r="H149" s="77">
        <f t="shared" si="19"/>
        <v>103500</v>
      </c>
      <c r="I149" s="77">
        <f t="shared" si="20"/>
        <v>112500</v>
      </c>
    </row>
    <row r="150" spans="1:9" x14ac:dyDescent="0.25">
      <c r="A150" s="111">
        <f t="shared" si="16"/>
        <v>109000</v>
      </c>
      <c r="B150" s="65"/>
      <c r="D150" s="73"/>
      <c r="E150" s="74">
        <f t="shared" si="17"/>
        <v>74.158588890089376</v>
      </c>
      <c r="F150" s="75">
        <f t="shared" si="15"/>
        <v>0</v>
      </c>
      <c r="G150" s="76">
        <f t="shared" si="18"/>
        <v>0</v>
      </c>
      <c r="H150" s="77">
        <f t="shared" si="19"/>
        <v>104500</v>
      </c>
      <c r="I150" s="77">
        <f t="shared" si="20"/>
        <v>113500</v>
      </c>
    </row>
    <row r="151" spans="1:9" x14ac:dyDescent="0.25">
      <c r="A151" s="111">
        <f t="shared" si="16"/>
        <v>110000</v>
      </c>
      <c r="B151" s="65"/>
      <c r="D151" s="73"/>
      <c r="E151" s="74">
        <f t="shared" si="17"/>
        <v>72.281257813055092</v>
      </c>
      <c r="F151" s="75">
        <f t="shared" si="15"/>
        <v>0</v>
      </c>
      <c r="G151" s="76">
        <f t="shared" si="18"/>
        <v>0</v>
      </c>
      <c r="H151" s="77">
        <f t="shared" si="19"/>
        <v>105500</v>
      </c>
      <c r="I151" s="77">
        <f t="shared" si="20"/>
        <v>114500</v>
      </c>
    </row>
    <row r="152" spans="1:9" x14ac:dyDescent="0.25">
      <c r="A152" s="111">
        <f t="shared" si="16"/>
        <v>111000</v>
      </c>
      <c r="B152" s="65"/>
      <c r="D152" s="73"/>
      <c r="E152" s="74">
        <f t="shared" si="17"/>
        <v>70.451451534234309</v>
      </c>
      <c r="F152" s="75">
        <f t="shared" si="15"/>
        <v>0</v>
      </c>
      <c r="G152" s="76">
        <f t="shared" si="18"/>
        <v>0</v>
      </c>
      <c r="H152" s="77">
        <f t="shared" si="19"/>
        <v>106500</v>
      </c>
      <c r="I152" s="77">
        <f t="shared" si="20"/>
        <v>115500</v>
      </c>
    </row>
    <row r="153" spans="1:9" x14ac:dyDescent="0.25">
      <c r="A153" s="111">
        <f t="shared" si="16"/>
        <v>112000</v>
      </c>
      <c r="B153" s="65"/>
      <c r="D153" s="73"/>
      <c r="E153" s="74">
        <f t="shared" si="17"/>
        <v>68.667966959259246</v>
      </c>
      <c r="F153" s="75">
        <f t="shared" si="15"/>
        <v>0</v>
      </c>
      <c r="G153" s="76">
        <f t="shared" si="18"/>
        <v>0</v>
      </c>
      <c r="H153" s="77">
        <f t="shared" si="19"/>
        <v>107500</v>
      </c>
      <c r="I153" s="77">
        <f t="shared" si="20"/>
        <v>116500</v>
      </c>
    </row>
    <row r="154" spans="1:9" x14ac:dyDescent="0.25">
      <c r="A154" s="111">
        <f t="shared" si="16"/>
        <v>113000</v>
      </c>
      <c r="B154" s="65"/>
      <c r="D154" s="73"/>
      <c r="E154" s="74">
        <f t="shared" si="17"/>
        <v>66.929631450199821</v>
      </c>
      <c r="F154" s="75">
        <f t="shared" si="15"/>
        <v>0</v>
      </c>
      <c r="G154" s="76">
        <f t="shared" si="18"/>
        <v>0</v>
      </c>
      <c r="H154" s="77">
        <f t="shared" si="19"/>
        <v>108500</v>
      </c>
      <c r="I154" s="77">
        <f t="shared" si="20"/>
        <v>117500</v>
      </c>
    </row>
    <row r="155" spans="1:9" x14ac:dyDescent="0.25">
      <c r="A155" s="111">
        <f t="shared" si="16"/>
        <v>114000</v>
      </c>
      <c r="B155" s="65"/>
      <c r="D155" s="73"/>
      <c r="E155" s="74">
        <f t="shared" si="17"/>
        <v>65.235302054556442</v>
      </c>
      <c r="F155" s="75">
        <f t="shared" si="15"/>
        <v>0</v>
      </c>
      <c r="G155" s="76">
        <f t="shared" si="18"/>
        <v>0</v>
      </c>
      <c r="H155" s="77">
        <f t="shared" si="19"/>
        <v>109500</v>
      </c>
      <c r="I155" s="77">
        <f t="shared" si="20"/>
        <v>118500</v>
      </c>
    </row>
    <row r="156" spans="1:9" x14ac:dyDescent="0.25">
      <c r="A156" s="111">
        <f t="shared" si="16"/>
        <v>115000</v>
      </c>
      <c r="B156" s="65"/>
      <c r="D156" s="73"/>
      <c r="E156" s="74">
        <f t="shared" si="17"/>
        <v>63.583864753770591</v>
      </c>
      <c r="F156" s="75">
        <f t="shared" si="15"/>
        <v>0</v>
      </c>
      <c r="G156" s="76">
        <f t="shared" si="18"/>
        <v>0</v>
      </c>
      <c r="H156" s="77">
        <f t="shared" si="19"/>
        <v>110500</v>
      </c>
      <c r="I156" s="77">
        <f t="shared" si="20"/>
        <v>119500</v>
      </c>
    </row>
    <row r="157" spans="1:9" x14ac:dyDescent="0.25">
      <c r="A157" s="111">
        <f t="shared" si="16"/>
        <v>116000</v>
      </c>
      <c r="B157" s="65"/>
      <c r="D157" s="73"/>
      <c r="E157" s="74">
        <f t="shared" si="17"/>
        <v>61.974233730759721</v>
      </c>
      <c r="F157" s="75">
        <f t="shared" si="15"/>
        <v>0</v>
      </c>
      <c r="G157" s="76">
        <f t="shared" si="18"/>
        <v>0</v>
      </c>
      <c r="H157" s="77">
        <f t="shared" si="19"/>
        <v>111500</v>
      </c>
      <c r="I157" s="77">
        <f t="shared" si="20"/>
        <v>120500</v>
      </c>
    </row>
    <row r="158" spans="1:9" x14ac:dyDescent="0.25">
      <c r="A158" s="111">
        <f t="shared" si="16"/>
        <v>117000</v>
      </c>
      <c r="B158" s="65"/>
      <c r="D158" s="73"/>
      <c r="E158" s="74">
        <f t="shared" si="17"/>
        <v>60.40535065599439</v>
      </c>
      <c r="F158" s="75">
        <f t="shared" si="15"/>
        <v>0</v>
      </c>
      <c r="G158" s="76">
        <f t="shared" si="18"/>
        <v>0</v>
      </c>
      <c r="H158" s="77">
        <f t="shared" si="19"/>
        <v>112500</v>
      </c>
      <c r="I158" s="77">
        <f t="shared" si="20"/>
        <v>121500</v>
      </c>
    </row>
    <row r="159" spans="1:9" x14ac:dyDescent="0.25">
      <c r="A159" s="111">
        <f t="shared" si="16"/>
        <v>118000</v>
      </c>
      <c r="B159" s="65"/>
      <c r="D159" s="73"/>
      <c r="E159" s="74">
        <f t="shared" si="17"/>
        <v>58.876183991648546</v>
      </c>
      <c r="F159" s="75">
        <f t="shared" si="15"/>
        <v>0</v>
      </c>
      <c r="G159" s="76">
        <f t="shared" si="18"/>
        <v>0</v>
      </c>
      <c r="H159" s="77">
        <f t="shared" si="19"/>
        <v>113500</v>
      </c>
      <c r="I159" s="77">
        <f t="shared" si="20"/>
        <v>122500</v>
      </c>
    </row>
    <row r="160" spans="1:9" x14ac:dyDescent="0.25">
      <c r="A160" s="111">
        <f t="shared" si="16"/>
        <v>119000</v>
      </c>
      <c r="B160" s="65"/>
      <c r="D160" s="73"/>
      <c r="E160" s="74">
        <f t="shared" ref="E160:E167" si="21">IF(A160&lt;=$C$21,$C$17*EXP(-A160/$C$19),$C$18*EXP(-(A160-$C$21)/$C$20))</f>
        <v>57.385728313365263</v>
      </c>
      <c r="F160" s="75">
        <f t="shared" si="15"/>
        <v>0</v>
      </c>
      <c r="G160" s="76">
        <f t="shared" ref="G160:G167" si="22">IF(A160&lt;=$C$21,($C$5-$C$8)*(F160/$C$12)^(1/$C$11)+$C$8, ($C$28-$C$8)*(F160/$C$29)^(1/$C$11)+$C$8)</f>
        <v>0</v>
      </c>
      <c r="H160" s="77">
        <f t="shared" ref="H160:H167" si="23">A160-$C$6/2</f>
        <v>114500</v>
      </c>
      <c r="I160" s="77">
        <f t="shared" ref="I160:I167" si="24">A160+$C$6/2</f>
        <v>123500</v>
      </c>
    </row>
    <row r="161" spans="1:9" x14ac:dyDescent="0.25">
      <c r="A161" s="111">
        <f t="shared" si="16"/>
        <v>120000</v>
      </c>
      <c r="B161" s="65"/>
      <c r="D161" s="73"/>
      <c r="E161" s="74">
        <f t="shared" si="21"/>
        <v>55.933003649191889</v>
      </c>
      <c r="F161" s="75">
        <f t="shared" ref="F161:F167" si="25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22"/>
        <v>0</v>
      </c>
      <c r="H161" s="77">
        <f t="shared" si="23"/>
        <v>115500</v>
      </c>
      <c r="I161" s="77">
        <f t="shared" si="24"/>
        <v>124500</v>
      </c>
    </row>
    <row r="162" spans="1:9" x14ac:dyDescent="0.25">
      <c r="A162" s="111">
        <f t="shared" si="16"/>
        <v>121000</v>
      </c>
      <c r="B162" s="65"/>
      <c r="D162" s="73"/>
      <c r="E162" s="74">
        <f t="shared" si="21"/>
        <v>54.517054835250363</v>
      </c>
      <c r="F162" s="75">
        <f t="shared" si="25"/>
        <v>0</v>
      </c>
      <c r="G162" s="76">
        <f t="shared" si="22"/>
        <v>0</v>
      </c>
      <c r="H162" s="77">
        <f t="shared" si="23"/>
        <v>116500</v>
      </c>
      <c r="I162" s="77">
        <f t="shared" si="24"/>
        <v>125500</v>
      </c>
    </row>
    <row r="163" spans="1:9" x14ac:dyDescent="0.25">
      <c r="A163" s="111">
        <f t="shared" si="16"/>
        <v>122000</v>
      </c>
      <c r="B163" s="65"/>
      <c r="D163" s="73"/>
      <c r="E163" s="74">
        <f t="shared" si="21"/>
        <v>53.136950887718605</v>
      </c>
      <c r="F163" s="75">
        <f t="shared" si="25"/>
        <v>0</v>
      </c>
      <c r="G163" s="76">
        <f t="shared" si="22"/>
        <v>0</v>
      </c>
      <c r="H163" s="77">
        <f t="shared" si="23"/>
        <v>117500</v>
      </c>
      <c r="I163" s="77">
        <f t="shared" si="24"/>
        <v>126500</v>
      </c>
    </row>
    <row r="164" spans="1:9" x14ac:dyDescent="0.25">
      <c r="A164" s="111">
        <f t="shared" si="16"/>
        <v>123000</v>
      </c>
      <c r="B164" s="65"/>
      <c r="D164" s="73"/>
      <c r="E164" s="74">
        <f t="shared" si="21"/>
        <v>51.791784390710312</v>
      </c>
      <c r="F164" s="75">
        <f t="shared" si="25"/>
        <v>0</v>
      </c>
      <c r="G164" s="76">
        <f t="shared" si="22"/>
        <v>0</v>
      </c>
      <c r="H164" s="77">
        <f t="shared" si="23"/>
        <v>118500</v>
      </c>
      <c r="I164" s="77">
        <f t="shared" si="24"/>
        <v>127500</v>
      </c>
    </row>
    <row r="165" spans="1:9" x14ac:dyDescent="0.25">
      <c r="A165" s="111">
        <f t="shared" si="16"/>
        <v>124000</v>
      </c>
      <c r="B165" s="65"/>
      <c r="D165" s="73"/>
      <c r="E165" s="74">
        <f t="shared" si="21"/>
        <v>50.480670899650704</v>
      </c>
      <c r="F165" s="75">
        <f t="shared" si="25"/>
        <v>0</v>
      </c>
      <c r="G165" s="76">
        <f t="shared" si="22"/>
        <v>0</v>
      </c>
      <c r="H165" s="77">
        <f t="shared" si="23"/>
        <v>119500</v>
      </c>
      <c r="I165" s="77">
        <f t="shared" si="24"/>
        <v>128500</v>
      </c>
    </row>
    <row r="166" spans="1:9" x14ac:dyDescent="0.25">
      <c r="A166" s="111">
        <f t="shared" si="16"/>
        <v>125000</v>
      </c>
      <c r="B166" s="65"/>
      <c r="D166" s="73"/>
      <c r="E166" s="74">
        <f t="shared" si="21"/>
        <v>49.202748359755674</v>
      </c>
      <c r="F166" s="75">
        <f t="shared" si="25"/>
        <v>0</v>
      </c>
      <c r="G166" s="76">
        <f t="shared" si="22"/>
        <v>0</v>
      </c>
      <c r="H166" s="77">
        <f t="shared" si="23"/>
        <v>120500</v>
      </c>
      <c r="I166" s="77">
        <f t="shared" si="24"/>
        <v>129500</v>
      </c>
    </row>
    <row r="167" spans="1:9" ht="15.75" thickBot="1" x14ac:dyDescent="0.3">
      <c r="A167" s="112">
        <f t="shared" si="16"/>
        <v>126000</v>
      </c>
      <c r="B167" s="81"/>
      <c r="C167" s="27"/>
      <c r="D167" s="82"/>
      <c r="E167" s="83">
        <f t="shared" si="21"/>
        <v>47.9571765392324</v>
      </c>
      <c r="F167" s="84">
        <f t="shared" si="25"/>
        <v>0</v>
      </c>
      <c r="G167" s="85">
        <f t="shared" si="22"/>
        <v>0</v>
      </c>
      <c r="H167" s="86">
        <f t="shared" si="23"/>
        <v>121500</v>
      </c>
      <c r="I167" s="86">
        <f t="shared" si="24"/>
        <v>130500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A10:D10"/>
    <mergeCell ref="A16:D16"/>
    <mergeCell ref="A24:D24"/>
    <mergeCell ref="F3:I3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M31" sqref="M31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68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17</v>
      </c>
      <c r="D5" s="17" t="s">
        <v>13</v>
      </c>
      <c r="F5" s="114">
        <v>3000</v>
      </c>
      <c r="G5" s="115">
        <f>15+9/10*5</f>
        <v>19.5</v>
      </c>
      <c r="H5" s="109"/>
      <c r="I5" s="107"/>
      <c r="Q5" s="13"/>
    </row>
    <row r="6" spans="1:17" x14ac:dyDescent="0.25">
      <c r="A6" s="20" t="s">
        <v>21</v>
      </c>
      <c r="B6" s="15" t="s">
        <v>22</v>
      </c>
      <c r="C6" s="16">
        <v>10000</v>
      </c>
      <c r="D6" s="17" t="s">
        <v>7</v>
      </c>
      <c r="F6" s="44">
        <v>4000</v>
      </c>
      <c r="G6" s="19">
        <f>15+7/10*5</f>
        <v>18.5</v>
      </c>
      <c r="H6" s="18"/>
      <c r="I6" s="108"/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2.9</v>
      </c>
      <c r="D7" s="17" t="s">
        <v>7</v>
      </c>
      <c r="F7" s="44">
        <v>5250</v>
      </c>
      <c r="G7" s="19">
        <f>15+4/10*5</f>
        <v>17</v>
      </c>
      <c r="H7" s="18"/>
      <c r="I7" s="108"/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6500</v>
      </c>
      <c r="G8" s="19">
        <f>10+7/10*5</f>
        <v>13.5</v>
      </c>
      <c r="H8" s="18"/>
      <c r="I8" s="108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7850</v>
      </c>
      <c r="G9" s="19">
        <f>5+7/10*5</f>
        <v>8.5</v>
      </c>
      <c r="H9" s="18"/>
      <c r="I9" s="108"/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>
        <v>9000</v>
      </c>
      <c r="G10" s="19">
        <v>3</v>
      </c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0.55000000000000004</v>
      </c>
      <c r="D11" s="30"/>
      <c r="F11" s="44">
        <v>12500</v>
      </c>
      <c r="G11" s="19">
        <v>0</v>
      </c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340</v>
      </c>
      <c r="D12" s="34" t="s">
        <v>37</v>
      </c>
      <c r="F12" s="18">
        <v>13750</v>
      </c>
      <c r="G12" s="19">
        <v>0</v>
      </c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148</v>
      </c>
      <c r="D13" s="17" t="s">
        <v>31</v>
      </c>
      <c r="F13" s="18">
        <v>15000</v>
      </c>
      <c r="G13" s="19">
        <v>0</v>
      </c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2.2972972972972974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3500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1123.4444100206342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2640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39000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3000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3.8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6"/>
      <c r="G23" s="116"/>
      <c r="H23" s="116"/>
      <c r="I23" s="116"/>
      <c r="J23" s="116"/>
      <c r="S23" s="49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116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0.18058487394957987</v>
      </c>
      <c r="D25" s="30"/>
      <c r="F25" s="141" t="s">
        <v>67</v>
      </c>
      <c r="G25" s="142"/>
      <c r="H25" s="142"/>
      <c r="I25" s="143"/>
      <c r="J25" s="116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1.4197006373237941</v>
      </c>
      <c r="D26" s="54" t="s">
        <v>34</v>
      </c>
      <c r="F26" s="144"/>
      <c r="G26" s="145"/>
      <c r="H26" s="145"/>
      <c r="I26" s="146"/>
      <c r="J26" s="116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13.448657442182835</v>
      </c>
      <c r="D27" s="54"/>
      <c r="F27" s="144"/>
      <c r="G27" s="145"/>
      <c r="H27" s="145"/>
      <c r="I27" s="146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7.0861735761789273</v>
      </c>
      <c r="D28" s="17" t="s">
        <v>13</v>
      </c>
      <c r="E28" s="21"/>
      <c r="F28" s="144"/>
      <c r="G28" s="145"/>
      <c r="H28" s="145"/>
      <c r="I28" s="146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210.11569432392153</v>
      </c>
      <c r="D29" s="26"/>
      <c r="E29" s="21"/>
      <c r="F29" s="147"/>
      <c r="G29" s="148"/>
      <c r="H29" s="148"/>
      <c r="I29" s="149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3200123.8356420523</v>
      </c>
      <c r="F32" s="70">
        <f>IF(A32&lt;=$C$21,IF($C$12*(1-$C$25*(EXP(A32/$C$19)-1))&gt;0,$C$12*(1-$C$25*(EXP(A32/$C$19)-1)),0),IF($C$29*(1-$C$27*(EXP((A32-$C$21)/$C$20)-1))&gt;0,$C$29*(1-$C$27*(EXP((A32-$C$21)/$C$20)-1)),0))</f>
        <v>401.33170474156361</v>
      </c>
      <c r="G32" s="71">
        <f t="shared" ref="G32:G95" si="1">IF(A32&lt;=$C$21,($C$5-$C$8)*(F32/$C$12)^(1/$C$11)+$C$8, ($C$28-$C$8)*(F32/$C$29)^(1/$C$11)+$C$8)</f>
        <v>22.98278496991356</v>
      </c>
      <c r="H32" s="72">
        <f t="shared" ref="H32:H95" si="2">A32-$C$6/2</f>
        <v>-23000</v>
      </c>
      <c r="I32" s="72">
        <f t="shared" ref="I32:I95" si="3">A32+$C$6/2</f>
        <v>-13000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72462.268999522887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398.43323099055692</v>
      </c>
      <c r="G33" s="76">
        <f t="shared" si="1"/>
        <v>22.681886295719654</v>
      </c>
      <c r="H33" s="77">
        <f t="shared" si="2"/>
        <v>-13000</v>
      </c>
      <c r="I33" s="77">
        <f t="shared" si="3"/>
        <v>-3000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49614.251446494527</v>
      </c>
      <c r="F34" s="75">
        <f t="shared" si="5"/>
        <v>397.06752100989644</v>
      </c>
      <c r="G34" s="76">
        <f t="shared" si="1"/>
        <v>22.540726874280992</v>
      </c>
      <c r="H34" s="77">
        <f t="shared" si="2"/>
        <v>-12000</v>
      </c>
      <c r="I34" s="77">
        <f t="shared" si="3"/>
        <v>-2000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33970.423236570095</v>
      </c>
      <c r="F35" s="75">
        <f t="shared" si="5"/>
        <v>395.07288355979449</v>
      </c>
      <c r="G35" s="76">
        <f t="shared" si="1"/>
        <v>22.335274506957841</v>
      </c>
      <c r="H35" s="77">
        <f t="shared" si="2"/>
        <v>-11000</v>
      </c>
      <c r="I35" s="77">
        <f t="shared" si="3"/>
        <v>-1000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23259.237441407287</v>
      </c>
      <c r="F36" s="75">
        <f t="shared" si="5"/>
        <v>392.15968924058399</v>
      </c>
      <c r="G36" s="76">
        <f t="shared" si="1"/>
        <v>22.036730613058136</v>
      </c>
      <c r="H36" s="77">
        <f t="shared" si="2"/>
        <v>-10000</v>
      </c>
      <c r="I36" s="77">
        <f t="shared" si="3"/>
        <v>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15925.386698549273</v>
      </c>
      <c r="F37" s="75">
        <f t="shared" si="5"/>
        <v>387.90493049179656</v>
      </c>
      <c r="G37" s="76">
        <f t="shared" si="1"/>
        <v>21.603954482896281</v>
      </c>
      <c r="H37" s="77">
        <f t="shared" si="2"/>
        <v>-9000</v>
      </c>
      <c r="I37" s="77">
        <f t="shared" si="3"/>
        <v>1000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10903.966311759925</v>
      </c>
      <c r="F38" s="75">
        <f t="shared" si="5"/>
        <v>381.69079918891481</v>
      </c>
      <c r="G38" s="76">
        <f t="shared" si="1"/>
        <v>20.978828762227071</v>
      </c>
      <c r="H38" s="77">
        <f t="shared" si="2"/>
        <v>-8000</v>
      </c>
      <c r="I38" s="77">
        <f t="shared" si="3"/>
        <v>2000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7465.8457956833299</v>
      </c>
      <c r="F39" s="75">
        <f t="shared" si="5"/>
        <v>372.61497841283432</v>
      </c>
      <c r="G39" s="76">
        <f t="shared" si="1"/>
        <v>20.080694288577725</v>
      </c>
      <c r="H39" s="77">
        <f t="shared" si="2"/>
        <v>-7000</v>
      </c>
      <c r="I39" s="77">
        <f t="shared" si="3"/>
        <v>3000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5111.7961896863271</v>
      </c>
      <c r="F40" s="75">
        <f t="shared" si="5"/>
        <v>359.35962239527885</v>
      </c>
      <c r="G40" s="76">
        <f t="shared" si="1"/>
        <v>18.800822568941047</v>
      </c>
      <c r="H40" s="77">
        <f t="shared" si="2"/>
        <v>-6000</v>
      </c>
      <c r="I40" s="77">
        <f t="shared" si="3"/>
        <v>4000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3500</v>
      </c>
      <c r="F41" s="75">
        <f t="shared" si="5"/>
        <v>340</v>
      </c>
      <c r="G41" s="76">
        <f t="shared" si="1"/>
        <v>17</v>
      </c>
      <c r="H41" s="77">
        <f t="shared" si="2"/>
        <v>-5000</v>
      </c>
      <c r="I41" s="77">
        <f t="shared" si="3"/>
        <v>5000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2396.4179214961405</v>
      </c>
      <c r="F42" s="75">
        <f t="shared" si="5"/>
        <v>311.72501600172791</v>
      </c>
      <c r="G42" s="76">
        <f t="shared" si="1"/>
        <v>14.517447520413452</v>
      </c>
      <c r="H42" s="77">
        <f t="shared" si="2"/>
        <v>-4000</v>
      </c>
      <c r="I42" s="77">
        <f t="shared" si="3"/>
        <v>6000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1640.8053869908235</v>
      </c>
      <c r="F43" s="75">
        <f t="shared" si="5"/>
        <v>270.42902872578247</v>
      </c>
      <c r="G43" s="76">
        <f t="shared" si="1"/>
        <v>11.211793425208866</v>
      </c>
      <c r="H43" s="77">
        <f t="shared" si="2"/>
        <v>-3000</v>
      </c>
      <c r="I43" s="77">
        <f t="shared" si="3"/>
        <v>7000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1123.4444100206342</v>
      </c>
      <c r="F44" s="75">
        <f t="shared" si="5"/>
        <v>210.11569432392153</v>
      </c>
      <c r="G44" s="76">
        <f t="shared" si="1"/>
        <v>7.0861735761789273</v>
      </c>
      <c r="H44" s="77">
        <f t="shared" si="2"/>
        <v>-2000</v>
      </c>
      <c r="I44" s="77">
        <f t="shared" si="3"/>
        <v>8000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1095.0043178368678</v>
      </c>
      <c r="F45" s="75">
        <f t="shared" si="5"/>
        <v>136.72304040191869</v>
      </c>
      <c r="G45" s="76">
        <f t="shared" si="1"/>
        <v>3.2442068759249105</v>
      </c>
      <c r="H45" s="77">
        <f t="shared" si="2"/>
        <v>-1000</v>
      </c>
      <c r="I45" s="77">
        <f t="shared" si="3"/>
        <v>9000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1067.2841890408815</v>
      </c>
      <c r="F46" s="75">
        <f t="shared" si="5"/>
        <v>61.424189573518028</v>
      </c>
      <c r="G46" s="76">
        <f t="shared" si="1"/>
        <v>0.75733185926069757</v>
      </c>
      <c r="H46" s="77">
        <f t="shared" si="2"/>
        <v>0</v>
      </c>
      <c r="I46" s="77">
        <f t="shared" si="3"/>
        <v>10000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1040.2657976973869</v>
      </c>
      <c r="F47" s="75">
        <f t="shared" si="5"/>
        <v>0</v>
      </c>
      <c r="G47" s="76">
        <f t="shared" si="1"/>
        <v>0</v>
      </c>
      <c r="H47" s="77">
        <f t="shared" si="2"/>
        <v>1000</v>
      </c>
      <c r="I47" s="77">
        <f t="shared" si="3"/>
        <v>11000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1013.9313792622195</v>
      </c>
      <c r="F48" s="75">
        <f t="shared" si="5"/>
        <v>0</v>
      </c>
      <c r="G48" s="76">
        <f t="shared" si="1"/>
        <v>0</v>
      </c>
      <c r="H48" s="77">
        <f t="shared" si="2"/>
        <v>2000</v>
      </c>
      <c r="I48" s="77">
        <f t="shared" si="3"/>
        <v>12000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988.26361890218413</v>
      </c>
      <c r="F49" s="75">
        <f t="shared" si="5"/>
        <v>0</v>
      </c>
      <c r="G49" s="76">
        <f t="shared" si="1"/>
        <v>0</v>
      </c>
      <c r="H49" s="77">
        <f t="shared" si="2"/>
        <v>3000</v>
      </c>
      <c r="I49" s="77">
        <f t="shared" si="3"/>
        <v>13000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963.24564011058146</v>
      </c>
      <c r="F50" s="75">
        <f t="shared" si="5"/>
        <v>0</v>
      </c>
      <c r="G50" s="76">
        <f t="shared" si="1"/>
        <v>0</v>
      </c>
      <c r="H50" s="77">
        <f t="shared" si="2"/>
        <v>4000</v>
      </c>
      <c r="I50" s="77">
        <f t="shared" si="3"/>
        <v>14000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938.86099361093591</v>
      </c>
      <c r="F51" s="75">
        <f t="shared" si="5"/>
        <v>0</v>
      </c>
      <c r="G51" s="76">
        <f t="shared" si="1"/>
        <v>0</v>
      </c>
      <c r="H51" s="77">
        <f t="shared" si="2"/>
        <v>5000</v>
      </c>
      <c r="I51" s="77">
        <f t="shared" si="3"/>
        <v>15000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915.09364654162516</v>
      </c>
      <c r="F52" s="75">
        <f t="shared" si="5"/>
        <v>0</v>
      </c>
      <c r="G52" s="76">
        <f t="shared" si="1"/>
        <v>0</v>
      </c>
      <c r="H52" s="77">
        <f t="shared" si="2"/>
        <v>6000</v>
      </c>
      <c r="I52" s="77">
        <f t="shared" si="3"/>
        <v>16000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891.92797191430213</v>
      </c>
      <c r="F53" s="75">
        <f t="shared" si="5"/>
        <v>0</v>
      </c>
      <c r="G53" s="76">
        <f t="shared" si="1"/>
        <v>0</v>
      </c>
      <c r="H53" s="77">
        <f t="shared" si="2"/>
        <v>7000</v>
      </c>
      <c r="I53" s="77">
        <f t="shared" si="3"/>
        <v>17000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869.34873833917879</v>
      </c>
      <c r="F54" s="75">
        <f t="shared" si="5"/>
        <v>0</v>
      </c>
      <c r="G54" s="76">
        <f t="shared" si="1"/>
        <v>0</v>
      </c>
      <c r="H54" s="77">
        <f t="shared" si="2"/>
        <v>8000</v>
      </c>
      <c r="I54" s="77">
        <f t="shared" si="3"/>
        <v>18000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847.34110001041336</v>
      </c>
      <c r="F55" s="75">
        <f t="shared" si="5"/>
        <v>0</v>
      </c>
      <c r="G55" s="76">
        <f t="shared" si="1"/>
        <v>0</v>
      </c>
      <c r="H55" s="77">
        <f t="shared" si="2"/>
        <v>9000</v>
      </c>
      <c r="I55" s="77">
        <f t="shared" si="3"/>
        <v>19000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825.89058694502046</v>
      </c>
      <c r="F56" s="75">
        <f t="shared" si="5"/>
        <v>0</v>
      </c>
      <c r="G56" s="76">
        <f t="shared" si="1"/>
        <v>0</v>
      </c>
      <c r="H56" s="77">
        <f t="shared" si="2"/>
        <v>10000</v>
      </c>
      <c r="I56" s="77">
        <f t="shared" si="3"/>
        <v>20000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804.98309546888254</v>
      </c>
      <c r="F57" s="75">
        <f t="shared" si="5"/>
        <v>0</v>
      </c>
      <c r="G57" s="76">
        <f t="shared" si="1"/>
        <v>0</v>
      </c>
      <c r="H57" s="77">
        <f t="shared" si="2"/>
        <v>11000</v>
      </c>
      <c r="I57" s="77">
        <f t="shared" si="3"/>
        <v>21000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784.60487894360904</v>
      </c>
      <c r="F58" s="75">
        <f t="shared" si="5"/>
        <v>0</v>
      </c>
      <c r="G58" s="76">
        <f t="shared" si="1"/>
        <v>0</v>
      </c>
      <c r="H58" s="77">
        <f t="shared" si="2"/>
        <v>12000</v>
      </c>
      <c r="I58" s="77">
        <f t="shared" si="3"/>
        <v>22000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764.74253872814666</v>
      </c>
      <c r="F59" s="75">
        <f t="shared" si="5"/>
        <v>0</v>
      </c>
      <c r="G59" s="76">
        <f t="shared" si="1"/>
        <v>0</v>
      </c>
      <c r="H59" s="77">
        <f t="shared" si="2"/>
        <v>13000</v>
      </c>
      <c r="I59" s="77">
        <f t="shared" si="3"/>
        <v>23000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745.38301536919687</v>
      </c>
      <c r="F60" s="75">
        <f t="shared" si="5"/>
        <v>0</v>
      </c>
      <c r="G60" s="76">
        <f t="shared" si="1"/>
        <v>0</v>
      </c>
      <c r="H60" s="77">
        <f t="shared" si="2"/>
        <v>14000</v>
      </c>
      <c r="I60" s="77">
        <f t="shared" si="3"/>
        <v>24000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726.51358001464791</v>
      </c>
      <c r="F61" s="75">
        <f t="shared" si="5"/>
        <v>0</v>
      </c>
      <c r="G61" s="76">
        <f t="shared" si="1"/>
        <v>0</v>
      </c>
      <c r="H61" s="77">
        <f t="shared" si="2"/>
        <v>15000</v>
      </c>
      <c r="I61" s="77">
        <f t="shared" si="3"/>
        <v>25000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708.12182604437771</v>
      </c>
      <c r="F62" s="75">
        <f t="shared" si="5"/>
        <v>0</v>
      </c>
      <c r="G62" s="76">
        <f t="shared" si="1"/>
        <v>0</v>
      </c>
      <c r="H62" s="77">
        <f t="shared" si="2"/>
        <v>16000</v>
      </c>
      <c r="I62" s="77">
        <f t="shared" si="3"/>
        <v>26000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690.19566091292359</v>
      </c>
      <c r="F63" s="75">
        <f t="shared" si="5"/>
        <v>0</v>
      </c>
      <c r="G63" s="76">
        <f t="shared" si="1"/>
        <v>0</v>
      </c>
      <c r="H63" s="77">
        <f t="shared" si="2"/>
        <v>17000</v>
      </c>
      <c r="I63" s="77">
        <f t="shared" si="3"/>
        <v>27000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672.72329819865388</v>
      </c>
      <c r="F64" s="75">
        <f t="shared" si="5"/>
        <v>0</v>
      </c>
      <c r="G64" s="76">
        <f t="shared" si="1"/>
        <v>0</v>
      </c>
      <c r="H64" s="77">
        <f t="shared" si="2"/>
        <v>18000</v>
      </c>
      <c r="I64" s="77">
        <f t="shared" si="3"/>
        <v>28000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655.69324985421849</v>
      </c>
      <c r="F65" s="75">
        <f t="shared" si="5"/>
        <v>0</v>
      </c>
      <c r="G65" s="76">
        <f t="shared" si="1"/>
        <v>0</v>
      </c>
      <c r="H65" s="77">
        <f t="shared" si="2"/>
        <v>19000</v>
      </c>
      <c r="I65" s="77">
        <f t="shared" si="3"/>
        <v>29000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639.09431865317674</v>
      </c>
      <c r="F66" s="75">
        <f t="shared" si="5"/>
        <v>0</v>
      </c>
      <c r="G66" s="76">
        <f t="shared" si="1"/>
        <v>0</v>
      </c>
      <c r="H66" s="77">
        <f t="shared" si="2"/>
        <v>20000</v>
      </c>
      <c r="I66" s="77">
        <f t="shared" si="3"/>
        <v>30000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622.91559082784192</v>
      </c>
      <c r="F67" s="75">
        <f t="shared" si="5"/>
        <v>0</v>
      </c>
      <c r="G67" s="76">
        <f t="shared" si="1"/>
        <v>0</v>
      </c>
      <c r="H67" s="77">
        <f t="shared" si="2"/>
        <v>21000</v>
      </c>
      <c r="I67" s="77">
        <f t="shared" si="3"/>
        <v>31000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607.14642889349773</v>
      </c>
      <c r="F68" s="75">
        <f t="shared" si="5"/>
        <v>0</v>
      </c>
      <c r="G68" s="76">
        <f t="shared" si="1"/>
        <v>0</v>
      </c>
      <c r="H68" s="77">
        <f t="shared" si="2"/>
        <v>22000</v>
      </c>
      <c r="I68" s="77">
        <f t="shared" si="3"/>
        <v>32000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591.77646465427165</v>
      </c>
      <c r="F69" s="75">
        <f t="shared" si="5"/>
        <v>0</v>
      </c>
      <c r="G69" s="76">
        <f t="shared" si="1"/>
        <v>0</v>
      </c>
      <c r="H69" s="77">
        <f t="shared" si="2"/>
        <v>23000</v>
      </c>
      <c r="I69" s="77">
        <f t="shared" si="3"/>
        <v>33000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576.79559238606407</v>
      </c>
      <c r="F70" s="75">
        <f t="shared" si="5"/>
        <v>0</v>
      </c>
      <c r="G70" s="76">
        <f t="shared" si="1"/>
        <v>0</v>
      </c>
      <c r="H70" s="77">
        <f t="shared" si="2"/>
        <v>24000</v>
      </c>
      <c r="I70" s="77">
        <f t="shared" si="3"/>
        <v>34000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562.19396219205339</v>
      </c>
      <c r="F71" s="75">
        <f t="shared" si="5"/>
        <v>0</v>
      </c>
      <c r="G71" s="76">
        <f t="shared" si="1"/>
        <v>0</v>
      </c>
      <c r="H71" s="77">
        <f t="shared" si="2"/>
        <v>25000</v>
      </c>
      <c r="I71" s="77">
        <f t="shared" si="3"/>
        <v>35000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547.9619735264057</v>
      </c>
      <c r="F72" s="75">
        <f t="shared" si="5"/>
        <v>0</v>
      </c>
      <c r="G72" s="76">
        <f t="shared" si="1"/>
        <v>0</v>
      </c>
      <c r="H72" s="77">
        <f t="shared" si="2"/>
        <v>26000</v>
      </c>
      <c r="I72" s="77">
        <f t="shared" si="3"/>
        <v>36000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534.09026888193353</v>
      </c>
      <c r="F73" s="75">
        <f t="shared" si="5"/>
        <v>0</v>
      </c>
      <c r="G73" s="76">
        <f t="shared" si="1"/>
        <v>0</v>
      </c>
      <c r="H73" s="77">
        <f t="shared" si="2"/>
        <v>27000</v>
      </c>
      <c r="I73" s="77">
        <f t="shared" si="3"/>
        <v>37000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520.56972763755118</v>
      </c>
      <c r="F74" s="75">
        <f t="shared" si="5"/>
        <v>0</v>
      </c>
      <c r="G74" s="76">
        <f t="shared" si="1"/>
        <v>0</v>
      </c>
      <c r="H74" s="77">
        <f t="shared" si="2"/>
        <v>28000</v>
      </c>
      <c r="I74" s="77">
        <f t="shared" si="3"/>
        <v>38000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507.39146006148286</v>
      </c>
      <c r="F75" s="75">
        <f t="shared" si="5"/>
        <v>0</v>
      </c>
      <c r="G75" s="76">
        <f t="shared" si="1"/>
        <v>0</v>
      </c>
      <c r="H75" s="77">
        <f t="shared" si="2"/>
        <v>29000</v>
      </c>
      <c r="I75" s="77">
        <f t="shared" si="3"/>
        <v>39000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494.54680146627976</v>
      </c>
      <c r="F76" s="75">
        <f t="shared" si="5"/>
        <v>0</v>
      </c>
      <c r="G76" s="76">
        <f t="shared" si="1"/>
        <v>0</v>
      </c>
      <c r="H76" s="77">
        <f t="shared" si="2"/>
        <v>30000</v>
      </c>
      <c r="I76" s="77">
        <f t="shared" si="3"/>
        <v>40000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482.02730651180349</v>
      </c>
      <c r="F77" s="75">
        <f t="shared" si="5"/>
        <v>0</v>
      </c>
      <c r="G77" s="76">
        <f t="shared" si="1"/>
        <v>0</v>
      </c>
      <c r="H77" s="77">
        <f t="shared" si="2"/>
        <v>31000</v>
      </c>
      <c r="I77" s="77">
        <f t="shared" si="3"/>
        <v>41000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469.82474365243024</v>
      </c>
      <c r="F78" s="75">
        <f t="shared" si="5"/>
        <v>0</v>
      </c>
      <c r="G78" s="76">
        <f t="shared" si="1"/>
        <v>0</v>
      </c>
      <c r="H78" s="77">
        <f t="shared" si="2"/>
        <v>32000</v>
      </c>
      <c r="I78" s="77">
        <f t="shared" si="3"/>
        <v>42000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457.93108972482361</v>
      </c>
      <c r="F79" s="75">
        <f t="shared" si="5"/>
        <v>0</v>
      </c>
      <c r="G79" s="76">
        <f t="shared" si="1"/>
        <v>0</v>
      </c>
      <c r="H79" s="77">
        <f t="shared" si="2"/>
        <v>33000</v>
      </c>
      <c r="I79" s="77">
        <f t="shared" si="3"/>
        <v>43000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446.33852467271981</v>
      </c>
      <c r="F80" s="75">
        <f t="shared" si="5"/>
        <v>0</v>
      </c>
      <c r="G80" s="76">
        <f t="shared" si="1"/>
        <v>0</v>
      </c>
      <c r="H80" s="77">
        <f t="shared" si="2"/>
        <v>34000</v>
      </c>
      <c r="I80" s="77">
        <f t="shared" si="3"/>
        <v>44000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435.03942640525395</v>
      </c>
      <c r="F81" s="75">
        <f t="shared" si="5"/>
        <v>0</v>
      </c>
      <c r="G81" s="76">
        <f t="shared" si="1"/>
        <v>0</v>
      </c>
      <c r="H81" s="77">
        <f t="shared" si="2"/>
        <v>35000</v>
      </c>
      <c r="I81" s="77">
        <f t="shared" si="3"/>
        <v>45000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424.02636578544895</v>
      </c>
      <c r="F82" s="75">
        <f t="shared" si="5"/>
        <v>0</v>
      </c>
      <c r="G82" s="76">
        <f t="shared" si="1"/>
        <v>0</v>
      </c>
      <c r="H82" s="77">
        <f t="shared" si="2"/>
        <v>36000</v>
      </c>
      <c r="I82" s="77">
        <f t="shared" si="3"/>
        <v>46000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413.29210174557164</v>
      </c>
      <c r="F83" s="75">
        <f t="shared" si="5"/>
        <v>0</v>
      </c>
      <c r="G83" s="76">
        <f t="shared" si="1"/>
        <v>0</v>
      </c>
      <c r="H83" s="77">
        <f t="shared" si="2"/>
        <v>37000</v>
      </c>
      <c r="I83" s="77">
        <f t="shared" si="3"/>
        <v>47000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402.8295765261434</v>
      </c>
      <c r="F84" s="75">
        <f t="shared" si="5"/>
        <v>0</v>
      </c>
      <c r="G84" s="76">
        <f t="shared" si="1"/>
        <v>0</v>
      </c>
      <c r="H84" s="77">
        <f t="shared" si="2"/>
        <v>38000</v>
      </c>
      <c r="I84" s="77">
        <f t="shared" si="3"/>
        <v>48000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392.63191103547547</v>
      </c>
      <c r="F85" s="75">
        <f t="shared" si="5"/>
        <v>0</v>
      </c>
      <c r="G85" s="76">
        <f t="shared" si="1"/>
        <v>0</v>
      </c>
      <c r="H85" s="77">
        <f t="shared" si="2"/>
        <v>39000</v>
      </c>
      <c r="I85" s="77">
        <f t="shared" si="3"/>
        <v>49000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382.69240032667932</v>
      </c>
      <c r="F86" s="75">
        <f t="shared" si="5"/>
        <v>0</v>
      </c>
      <c r="G86" s="76">
        <f t="shared" si="1"/>
        <v>0</v>
      </c>
      <c r="H86" s="77">
        <f t="shared" si="2"/>
        <v>40000</v>
      </c>
      <c r="I86" s="77">
        <f t="shared" si="3"/>
        <v>50000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373.004509189175</v>
      </c>
      <c r="F87" s="75">
        <f t="shared" si="5"/>
        <v>0</v>
      </c>
      <c r="G87" s="76">
        <f t="shared" si="1"/>
        <v>0</v>
      </c>
      <c r="H87" s="77">
        <f t="shared" si="2"/>
        <v>41000</v>
      </c>
      <c r="I87" s="77">
        <f t="shared" si="3"/>
        <v>51000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363.56186785180273</v>
      </c>
      <c r="F88" s="75">
        <f t="shared" si="5"/>
        <v>0</v>
      </c>
      <c r="G88" s="76">
        <f t="shared" si="1"/>
        <v>0</v>
      </c>
      <c r="H88" s="77">
        <f t="shared" si="2"/>
        <v>42000</v>
      </c>
      <c r="I88" s="77">
        <f t="shared" si="3"/>
        <v>52000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354.35826779470904</v>
      </c>
      <c r="F89" s="75">
        <f t="shared" si="5"/>
        <v>0</v>
      </c>
      <c r="G89" s="76">
        <f t="shared" si="1"/>
        <v>0</v>
      </c>
      <c r="H89" s="77">
        <f t="shared" si="2"/>
        <v>43000</v>
      </c>
      <c r="I89" s="77">
        <f t="shared" si="3"/>
        <v>53000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345.38765766725618</v>
      </c>
      <c r="F90" s="75">
        <f t="shared" si="5"/>
        <v>0</v>
      </c>
      <c r="G90" s="76">
        <f t="shared" si="1"/>
        <v>0</v>
      </c>
      <c r="H90" s="77">
        <f t="shared" si="2"/>
        <v>44000</v>
      </c>
      <c r="I90" s="77">
        <f t="shared" si="3"/>
        <v>54000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336.64413930927043</v>
      </c>
      <c r="F91" s="75">
        <f t="shared" si="5"/>
        <v>0</v>
      </c>
      <c r="G91" s="76">
        <f t="shared" si="1"/>
        <v>0</v>
      </c>
      <c r="H91" s="77">
        <f t="shared" si="2"/>
        <v>45000</v>
      </c>
      <c r="I91" s="77">
        <f t="shared" si="3"/>
        <v>55000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328.1219638730114</v>
      </c>
      <c r="F92" s="75">
        <f t="shared" si="5"/>
        <v>0</v>
      </c>
      <c r="G92" s="76">
        <f t="shared" si="1"/>
        <v>0</v>
      </c>
      <c r="H92" s="77">
        <f t="shared" si="2"/>
        <v>46000</v>
      </c>
      <c r="I92" s="77">
        <f t="shared" si="3"/>
        <v>56000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319.81552804331551</v>
      </c>
      <c r="F93" s="75">
        <f t="shared" si="5"/>
        <v>0</v>
      </c>
      <c r="G93" s="76">
        <f t="shared" si="1"/>
        <v>0</v>
      </c>
      <c r="H93" s="77">
        <f t="shared" si="2"/>
        <v>47000</v>
      </c>
      <c r="I93" s="77">
        <f t="shared" si="3"/>
        <v>57000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311.71937035342609</v>
      </c>
      <c r="F94" s="75">
        <f t="shared" si="5"/>
        <v>0</v>
      </c>
      <c r="G94" s="76">
        <f t="shared" si="1"/>
        <v>0</v>
      </c>
      <c r="H94" s="77">
        <f t="shared" si="2"/>
        <v>48000</v>
      </c>
      <c r="I94" s="77">
        <f t="shared" si="3"/>
        <v>58000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303.82816759408865</v>
      </c>
      <c r="F95" s="75">
        <f t="shared" si="5"/>
        <v>0</v>
      </c>
      <c r="G95" s="76">
        <f t="shared" si="1"/>
        <v>0</v>
      </c>
      <c r="H95" s="77">
        <f t="shared" si="2"/>
        <v>49000</v>
      </c>
      <c r="I95" s="77">
        <f t="shared" si="3"/>
        <v>59000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296.13673131355029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</v>
      </c>
      <c r="H96" s="77">
        <f t="shared" ref="H96:H159" si="9">A96-$C$6/2</f>
        <v>50000</v>
      </c>
      <c r="I96" s="77">
        <f t="shared" ref="I96:I159" si="10">A96+$C$6/2</f>
        <v>60000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288.64000440616201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</v>
      </c>
      <c r="H97" s="77">
        <f t="shared" si="9"/>
        <v>51000</v>
      </c>
      <c r="I97" s="77">
        <f t="shared" si="10"/>
        <v>61000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281.33305778734069</v>
      </c>
      <c r="F98" s="75">
        <f t="shared" si="11"/>
        <v>0</v>
      </c>
      <c r="G98" s="76">
        <f t="shared" si="8"/>
        <v>0</v>
      </c>
      <c r="H98" s="77">
        <f t="shared" si="9"/>
        <v>52000</v>
      </c>
      <c r="I98" s="77">
        <f t="shared" si="10"/>
        <v>62000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274.21108715270469</v>
      </c>
      <c r="F99" s="75">
        <f t="shared" si="11"/>
        <v>0</v>
      </c>
      <c r="G99" s="76">
        <f t="shared" si="8"/>
        <v>0</v>
      </c>
      <c r="H99" s="77">
        <f t="shared" si="9"/>
        <v>53000</v>
      </c>
      <c r="I99" s="77">
        <f t="shared" si="10"/>
        <v>63000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267.26940981925264</v>
      </c>
      <c r="F100" s="75">
        <f t="shared" si="11"/>
        <v>0</v>
      </c>
      <c r="G100" s="76">
        <f t="shared" si="8"/>
        <v>0</v>
      </c>
      <c r="H100" s="77">
        <f t="shared" si="9"/>
        <v>54000</v>
      </c>
      <c r="I100" s="77">
        <f t="shared" si="10"/>
        <v>64000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260.50346164650705</v>
      </c>
      <c r="F101" s="75">
        <f t="shared" si="11"/>
        <v>0</v>
      </c>
      <c r="G101" s="76">
        <f t="shared" si="8"/>
        <v>0</v>
      </c>
      <c r="H101" s="77">
        <f t="shared" si="9"/>
        <v>55000</v>
      </c>
      <c r="I101" s="77">
        <f t="shared" si="10"/>
        <v>65000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253.90879403560058</v>
      </c>
      <c r="F102" s="75">
        <f t="shared" si="11"/>
        <v>0</v>
      </c>
      <c r="G102" s="76">
        <f t="shared" si="8"/>
        <v>0</v>
      </c>
      <c r="H102" s="77">
        <f t="shared" si="9"/>
        <v>56000</v>
      </c>
      <c r="I102" s="77">
        <f t="shared" si="10"/>
        <v>66000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247.48107100433037</v>
      </c>
      <c r="F103" s="75">
        <f t="shared" si="11"/>
        <v>0</v>
      </c>
      <c r="G103" s="76">
        <f t="shared" si="8"/>
        <v>0</v>
      </c>
      <c r="H103" s="77">
        <f t="shared" si="9"/>
        <v>57000</v>
      </c>
      <c r="I103" s="77">
        <f t="shared" si="10"/>
        <v>67000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241.2160663362568</v>
      </c>
      <c r="F104" s="75">
        <f t="shared" si="11"/>
        <v>0</v>
      </c>
      <c r="G104" s="76">
        <f t="shared" si="8"/>
        <v>0</v>
      </c>
      <c r="H104" s="77">
        <f t="shared" si="9"/>
        <v>58000</v>
      </c>
      <c r="I104" s="77">
        <f t="shared" si="10"/>
        <v>68000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235.10966080197437</v>
      </c>
      <c r="F105" s="75">
        <f t="shared" si="11"/>
        <v>0</v>
      </c>
      <c r="G105" s="76">
        <f t="shared" si="8"/>
        <v>0</v>
      </c>
      <c r="H105" s="77">
        <f t="shared" si="9"/>
        <v>59000</v>
      </c>
      <c r="I105" s="77">
        <f t="shared" si="10"/>
        <v>69000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229.15783945072533</v>
      </c>
      <c r="F106" s="75">
        <f t="shared" si="11"/>
        <v>0</v>
      </c>
      <c r="G106" s="76">
        <f t="shared" si="8"/>
        <v>0</v>
      </c>
      <c r="H106" s="77">
        <f t="shared" si="9"/>
        <v>60000</v>
      </c>
      <c r="I106" s="77">
        <f t="shared" si="10"/>
        <v>70000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223.35668897057678</v>
      </c>
      <c r="F107" s="75">
        <f t="shared" si="11"/>
        <v>0</v>
      </c>
      <c r="G107" s="76">
        <f t="shared" si="8"/>
        <v>0</v>
      </c>
      <c r="H107" s="77">
        <f t="shared" si="9"/>
        <v>61000</v>
      </c>
      <c r="I107" s="77">
        <f t="shared" si="10"/>
        <v>71000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217.70239511542525</v>
      </c>
      <c r="F108" s="75">
        <f t="shared" si="11"/>
        <v>0</v>
      </c>
      <c r="G108" s="76">
        <f t="shared" si="8"/>
        <v>0</v>
      </c>
      <c r="H108" s="77">
        <f t="shared" si="9"/>
        <v>62000</v>
      </c>
      <c r="I108" s="77">
        <f t="shared" si="10"/>
        <v>72000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212.19124019713627</v>
      </c>
      <c r="F109" s="75">
        <f t="shared" si="11"/>
        <v>0</v>
      </c>
      <c r="G109" s="76">
        <f t="shared" si="8"/>
        <v>0</v>
      </c>
      <c r="H109" s="77">
        <f t="shared" si="9"/>
        <v>63000</v>
      </c>
      <c r="I109" s="77">
        <f t="shared" si="10"/>
        <v>73000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206.81960064117158</v>
      </c>
      <c r="F110" s="75">
        <f t="shared" si="11"/>
        <v>0</v>
      </c>
      <c r="G110" s="76">
        <f t="shared" si="8"/>
        <v>0</v>
      </c>
      <c r="H110" s="77">
        <f t="shared" si="9"/>
        <v>64000</v>
      </c>
      <c r="I110" s="77">
        <f t="shared" si="10"/>
        <v>74000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201.58394460409482</v>
      </c>
      <c r="F111" s="75">
        <f t="shared" si="11"/>
        <v>0</v>
      </c>
      <c r="G111" s="76">
        <f t="shared" si="8"/>
        <v>0</v>
      </c>
      <c r="H111" s="77">
        <f t="shared" si="9"/>
        <v>65000</v>
      </c>
      <c r="I111" s="77">
        <f t="shared" si="10"/>
        <v>75000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196.48082965139108</v>
      </c>
      <c r="F112" s="75">
        <f t="shared" si="11"/>
        <v>0</v>
      </c>
      <c r="G112" s="76">
        <f t="shared" si="8"/>
        <v>0</v>
      </c>
      <c r="H112" s="77">
        <f t="shared" si="9"/>
        <v>66000</v>
      </c>
      <c r="I112" s="77">
        <f t="shared" si="10"/>
        <v>76000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191.50690049407228</v>
      </c>
      <c r="F113" s="75">
        <f t="shared" si="11"/>
        <v>0</v>
      </c>
      <c r="G113" s="76">
        <f t="shared" si="8"/>
        <v>0</v>
      </c>
      <c r="H113" s="77">
        <f t="shared" si="9"/>
        <v>67000</v>
      </c>
      <c r="I113" s="77">
        <f t="shared" si="10"/>
        <v>77000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186.65888678258048</v>
      </c>
      <c r="F114" s="75">
        <f t="shared" si="11"/>
        <v>0</v>
      </c>
      <c r="G114" s="76">
        <f t="shared" si="8"/>
        <v>0</v>
      </c>
      <c r="H114" s="77">
        <f t="shared" si="9"/>
        <v>68000</v>
      </c>
      <c r="I114" s="77">
        <f t="shared" si="10"/>
        <v>78000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181.93360095653924</v>
      </c>
      <c r="F115" s="75">
        <f t="shared" si="11"/>
        <v>0</v>
      </c>
      <c r="G115" s="76">
        <f t="shared" si="8"/>
        <v>0</v>
      </c>
      <c r="H115" s="77">
        <f t="shared" si="9"/>
        <v>69000</v>
      </c>
      <c r="I115" s="77">
        <f t="shared" si="10"/>
        <v>79000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177.32793614893779</v>
      </c>
      <c r="F116" s="75">
        <f t="shared" si="11"/>
        <v>0</v>
      </c>
      <c r="G116" s="76">
        <f t="shared" si="8"/>
        <v>0</v>
      </c>
      <c r="H116" s="77">
        <f t="shared" si="9"/>
        <v>70000</v>
      </c>
      <c r="I116" s="77">
        <f t="shared" si="10"/>
        <v>80000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172.83886414337218</v>
      </c>
      <c r="F117" s="75">
        <f t="shared" si="11"/>
        <v>0</v>
      </c>
      <c r="G117" s="76">
        <f t="shared" si="8"/>
        <v>0</v>
      </c>
      <c r="H117" s="77">
        <f t="shared" si="9"/>
        <v>71000</v>
      </c>
      <c r="I117" s="77">
        <f t="shared" si="10"/>
        <v>81000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168.46343338299778</v>
      </c>
      <c r="F118" s="75">
        <f t="shared" si="11"/>
        <v>0</v>
      </c>
      <c r="G118" s="76">
        <f t="shared" si="8"/>
        <v>0</v>
      </c>
      <c r="H118" s="77">
        <f t="shared" si="9"/>
        <v>72000</v>
      </c>
      <c r="I118" s="77">
        <f t="shared" si="10"/>
        <v>82000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164.1987670298862</v>
      </c>
      <c r="F119" s="75">
        <f t="shared" si="11"/>
        <v>0</v>
      </c>
      <c r="G119" s="76">
        <f t="shared" si="8"/>
        <v>0</v>
      </c>
      <c r="H119" s="77">
        <f t="shared" si="9"/>
        <v>73000</v>
      </c>
      <c r="I119" s="77">
        <f t="shared" si="10"/>
        <v>83000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160.04206107350961</v>
      </c>
      <c r="F120" s="75">
        <f t="shared" si="11"/>
        <v>0</v>
      </c>
      <c r="G120" s="76">
        <f t="shared" si="8"/>
        <v>0</v>
      </c>
      <c r="H120" s="77">
        <f t="shared" si="9"/>
        <v>74000</v>
      </c>
      <c r="I120" s="77">
        <f t="shared" si="10"/>
        <v>84000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155.99058248710853</v>
      </c>
      <c r="F121" s="75">
        <f t="shared" si="11"/>
        <v>0</v>
      </c>
      <c r="G121" s="76">
        <f t="shared" si="8"/>
        <v>0</v>
      </c>
      <c r="H121" s="77">
        <f t="shared" si="9"/>
        <v>75000</v>
      </c>
      <c r="I121" s="77">
        <f t="shared" si="10"/>
        <v>85000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152.04166743073179</v>
      </c>
      <c r="F122" s="75">
        <f t="shared" si="11"/>
        <v>0</v>
      </c>
      <c r="G122" s="76">
        <f t="shared" si="8"/>
        <v>0</v>
      </c>
      <c r="H122" s="77">
        <f t="shared" si="9"/>
        <v>76000</v>
      </c>
      <c r="I122" s="77">
        <f t="shared" si="10"/>
        <v>86000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148.19271949976638</v>
      </c>
      <c r="F123" s="75">
        <f t="shared" si="11"/>
        <v>0</v>
      </c>
      <c r="G123" s="76">
        <f t="shared" si="8"/>
        <v>0</v>
      </c>
      <c r="H123" s="77">
        <f t="shared" si="9"/>
        <v>77000</v>
      </c>
      <c r="I123" s="77">
        <f t="shared" si="10"/>
        <v>87000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144.44120801780622</v>
      </c>
      <c r="F124" s="75">
        <f t="shared" si="11"/>
        <v>0</v>
      </c>
      <c r="G124" s="76">
        <f t="shared" si="8"/>
        <v>0</v>
      </c>
      <c r="H124" s="77">
        <f t="shared" si="9"/>
        <v>78000</v>
      </c>
      <c r="I124" s="77">
        <f t="shared" si="10"/>
        <v>88000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140.78466637273667</v>
      </c>
      <c r="F125" s="75">
        <f t="shared" si="11"/>
        <v>0</v>
      </c>
      <c r="G125" s="76">
        <f t="shared" si="8"/>
        <v>0</v>
      </c>
      <c r="H125" s="77">
        <f t="shared" si="9"/>
        <v>79000</v>
      </c>
      <c r="I125" s="77">
        <f t="shared" si="10"/>
        <v>89000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137.22069039494184</v>
      </c>
      <c r="F126" s="75">
        <f t="shared" si="11"/>
        <v>0</v>
      </c>
      <c r="G126" s="76">
        <f t="shared" si="8"/>
        <v>0</v>
      </c>
      <c r="H126" s="77">
        <f t="shared" si="9"/>
        <v>80000</v>
      </c>
      <c r="I126" s="77">
        <f t="shared" si="10"/>
        <v>90000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133.74693677656694</v>
      </c>
      <c r="F127" s="75">
        <f t="shared" si="11"/>
        <v>0</v>
      </c>
      <c r="G127" s="76">
        <f t="shared" si="8"/>
        <v>0</v>
      </c>
      <c r="H127" s="77">
        <f t="shared" si="9"/>
        <v>81000</v>
      </c>
      <c r="I127" s="77">
        <f t="shared" si="10"/>
        <v>91000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130.36112153079785</v>
      </c>
      <c r="F128" s="75">
        <f t="shared" si="11"/>
        <v>0</v>
      </c>
      <c r="G128" s="76">
        <f t="shared" si="8"/>
        <v>0</v>
      </c>
      <c r="H128" s="77">
        <f t="shared" si="9"/>
        <v>82000</v>
      </c>
      <c r="I128" s="77">
        <f t="shared" si="10"/>
        <v>92000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127.06101849014365</v>
      </c>
      <c r="F129" s="75">
        <f t="shared" si="11"/>
        <v>0</v>
      </c>
      <c r="G129" s="76">
        <f t="shared" si="8"/>
        <v>0</v>
      </c>
      <c r="H129" s="77">
        <f t="shared" si="9"/>
        <v>83000</v>
      </c>
      <c r="I129" s="77">
        <f t="shared" si="10"/>
        <v>93000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123.84445784273557</v>
      </c>
      <c r="F130" s="75">
        <f t="shared" si="11"/>
        <v>0</v>
      </c>
      <c r="G130" s="76">
        <f t="shared" si="8"/>
        <v>0</v>
      </c>
      <c r="H130" s="77">
        <f t="shared" si="9"/>
        <v>84000</v>
      </c>
      <c r="I130" s="77">
        <f t="shared" si="10"/>
        <v>94000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120.70932470567961</v>
      </c>
      <c r="F131" s="75">
        <f t="shared" si="11"/>
        <v>0</v>
      </c>
      <c r="G131" s="76">
        <f t="shared" si="8"/>
        <v>0</v>
      </c>
      <c r="H131" s="77">
        <f t="shared" si="9"/>
        <v>85000</v>
      </c>
      <c r="I131" s="77">
        <f t="shared" si="10"/>
        <v>95000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117.65355773452467</v>
      </c>
      <c r="F132" s="75">
        <f t="shared" si="11"/>
        <v>0</v>
      </c>
      <c r="G132" s="76">
        <f t="shared" si="8"/>
        <v>0</v>
      </c>
      <c r="H132" s="77">
        <f t="shared" si="9"/>
        <v>86000</v>
      </c>
      <c r="I132" s="77">
        <f t="shared" si="10"/>
        <v>96000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114.67514776793227</v>
      </c>
      <c r="F133" s="75">
        <f t="shared" si="11"/>
        <v>0</v>
      </c>
      <c r="G133" s="76">
        <f t="shared" si="8"/>
        <v>0</v>
      </c>
      <c r="H133" s="77">
        <f t="shared" si="9"/>
        <v>87000</v>
      </c>
      <c r="I133" s="77">
        <f t="shared" si="10"/>
        <v>97000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111.77213650665668</v>
      </c>
      <c r="F134" s="75">
        <f t="shared" si="11"/>
        <v>0</v>
      </c>
      <c r="G134" s="76">
        <f t="shared" si="8"/>
        <v>0</v>
      </c>
      <c r="H134" s="77">
        <f t="shared" si="9"/>
        <v>88000</v>
      </c>
      <c r="I134" s="77">
        <f t="shared" si="10"/>
        <v>98000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108.94261522596643</v>
      </c>
      <c r="F135" s="75">
        <f t="shared" si="11"/>
        <v>0</v>
      </c>
      <c r="G135" s="76">
        <f t="shared" si="8"/>
        <v>0</v>
      </c>
      <c r="H135" s="77">
        <f t="shared" si="9"/>
        <v>89000</v>
      </c>
      <c r="I135" s="77">
        <f t="shared" si="10"/>
        <v>99000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106.18472352066152</v>
      </c>
      <c r="F136" s="75">
        <f t="shared" si="11"/>
        <v>0</v>
      </c>
      <c r="G136" s="76">
        <f t="shared" si="8"/>
        <v>0</v>
      </c>
      <c r="H136" s="77">
        <f t="shared" si="9"/>
        <v>90000</v>
      </c>
      <c r="I136" s="77">
        <f t="shared" si="10"/>
        <v>100000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103.49664808185997</v>
      </c>
      <c r="F137" s="75">
        <f t="shared" si="11"/>
        <v>0</v>
      </c>
      <c r="G137" s="76">
        <f t="shared" si="8"/>
        <v>0</v>
      </c>
      <c r="H137" s="77">
        <f t="shared" si="9"/>
        <v>91000</v>
      </c>
      <c r="I137" s="77">
        <f t="shared" si="10"/>
        <v>101000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100.8766215047507</v>
      </c>
      <c r="F138" s="75">
        <f t="shared" si="11"/>
        <v>0</v>
      </c>
      <c r="G138" s="76">
        <f t="shared" si="8"/>
        <v>0</v>
      </c>
      <c r="H138" s="77">
        <f t="shared" si="9"/>
        <v>92000</v>
      </c>
      <c r="I138" s="77">
        <f t="shared" si="10"/>
        <v>102000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98.322921126527874</v>
      </c>
      <c r="F139" s="75">
        <f t="shared" si="11"/>
        <v>0</v>
      </c>
      <c r="G139" s="76">
        <f t="shared" si="8"/>
        <v>0</v>
      </c>
      <c r="H139" s="77">
        <f t="shared" si="9"/>
        <v>93000</v>
      </c>
      <c r="I139" s="77">
        <f t="shared" si="10"/>
        <v>103000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95.833867893743232</v>
      </c>
      <c r="F140" s="75">
        <f t="shared" si="11"/>
        <v>0</v>
      </c>
      <c r="G140" s="76">
        <f t="shared" si="8"/>
        <v>0</v>
      </c>
      <c r="H140" s="77">
        <f t="shared" si="9"/>
        <v>94000</v>
      </c>
      <c r="I140" s="77">
        <f t="shared" si="10"/>
        <v>104000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93.407825258331584</v>
      </c>
      <c r="F141" s="75">
        <f t="shared" si="11"/>
        <v>0</v>
      </c>
      <c r="G141" s="76">
        <f t="shared" si="8"/>
        <v>0</v>
      </c>
      <c r="H141" s="77">
        <f t="shared" si="9"/>
        <v>95000</v>
      </c>
      <c r="I141" s="77">
        <f t="shared" si="10"/>
        <v>105000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91.043198101583087</v>
      </c>
      <c r="F142" s="75">
        <f t="shared" si="11"/>
        <v>0</v>
      </c>
      <c r="G142" s="76">
        <f t="shared" si="8"/>
        <v>0</v>
      </c>
      <c r="H142" s="77">
        <f t="shared" si="9"/>
        <v>96000</v>
      </c>
      <c r="I142" s="77">
        <f t="shared" si="10"/>
        <v>106000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88.738431685355735</v>
      </c>
      <c r="F143" s="75">
        <f t="shared" si="11"/>
        <v>0</v>
      </c>
      <c r="G143" s="76">
        <f t="shared" si="8"/>
        <v>0</v>
      </c>
      <c r="H143" s="77">
        <f t="shared" si="9"/>
        <v>97000</v>
      </c>
      <c r="I143" s="77">
        <f t="shared" si="10"/>
        <v>107000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86.492010629837665</v>
      </c>
      <c r="F144" s="75">
        <f t="shared" si="11"/>
        <v>0</v>
      </c>
      <c r="G144" s="76">
        <f t="shared" si="8"/>
        <v>0</v>
      </c>
      <c r="H144" s="77">
        <f t="shared" si="9"/>
        <v>98000</v>
      </c>
      <c r="I144" s="77">
        <f t="shared" si="10"/>
        <v>108000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84.302457917187908</v>
      </c>
      <c r="F145" s="75">
        <f t="shared" si="11"/>
        <v>0</v>
      </c>
      <c r="G145" s="76">
        <f t="shared" si="8"/>
        <v>0</v>
      </c>
      <c r="H145" s="77">
        <f t="shared" si="9"/>
        <v>99000</v>
      </c>
      <c r="I145" s="77">
        <f t="shared" si="10"/>
        <v>109000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82.168333920399448</v>
      </c>
      <c r="F146" s="75">
        <f t="shared" si="11"/>
        <v>0</v>
      </c>
      <c r="G146" s="76">
        <f t="shared" si="8"/>
        <v>0</v>
      </c>
      <c r="H146" s="77">
        <f t="shared" si="9"/>
        <v>100000</v>
      </c>
      <c r="I146" s="77">
        <f t="shared" si="10"/>
        <v>110000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80.088235456747171</v>
      </c>
      <c r="F147" s="75">
        <f t="shared" si="11"/>
        <v>0</v>
      </c>
      <c r="G147" s="76">
        <f t="shared" si="8"/>
        <v>0</v>
      </c>
      <c r="H147" s="77">
        <f t="shared" si="9"/>
        <v>101000</v>
      </c>
      <c r="I147" s="77">
        <f t="shared" si="10"/>
        <v>111000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78.060794865197792</v>
      </c>
      <c r="F148" s="75">
        <f t="shared" si="11"/>
        <v>0</v>
      </c>
      <c r="G148" s="76">
        <f t="shared" si="8"/>
        <v>0</v>
      </c>
      <c r="H148" s="77">
        <f t="shared" si="9"/>
        <v>102000</v>
      </c>
      <c r="I148" s="77">
        <f t="shared" si="10"/>
        <v>112000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76.084679107175063</v>
      </c>
      <c r="F149" s="75">
        <f t="shared" si="11"/>
        <v>0</v>
      </c>
      <c r="G149" s="76">
        <f t="shared" si="8"/>
        <v>0</v>
      </c>
      <c r="H149" s="77">
        <f t="shared" si="9"/>
        <v>103000</v>
      </c>
      <c r="I149" s="77">
        <f t="shared" si="10"/>
        <v>113000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74.158588890089376</v>
      </c>
      <c r="F150" s="75">
        <f t="shared" si="11"/>
        <v>0</v>
      </c>
      <c r="G150" s="76">
        <f t="shared" si="8"/>
        <v>0</v>
      </c>
      <c r="H150" s="77">
        <f t="shared" si="9"/>
        <v>104000</v>
      </c>
      <c r="I150" s="77">
        <f t="shared" si="10"/>
        <v>114000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72.281257813055092</v>
      </c>
      <c r="F151" s="75">
        <f t="shared" si="11"/>
        <v>0</v>
      </c>
      <c r="G151" s="76">
        <f t="shared" si="8"/>
        <v>0</v>
      </c>
      <c r="H151" s="77">
        <f t="shared" si="9"/>
        <v>105000</v>
      </c>
      <c r="I151" s="77">
        <f t="shared" si="10"/>
        <v>115000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70.451451534234309</v>
      </c>
      <c r="F152" s="75">
        <f t="shared" si="11"/>
        <v>0</v>
      </c>
      <c r="G152" s="76">
        <f t="shared" si="8"/>
        <v>0</v>
      </c>
      <c r="H152" s="77">
        <f t="shared" si="9"/>
        <v>106000</v>
      </c>
      <c r="I152" s="77">
        <f t="shared" si="10"/>
        <v>116000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68.667966959259246</v>
      </c>
      <c r="F153" s="75">
        <f t="shared" si="11"/>
        <v>0</v>
      </c>
      <c r="G153" s="76">
        <f t="shared" si="8"/>
        <v>0</v>
      </c>
      <c r="H153" s="77">
        <f t="shared" si="9"/>
        <v>107000</v>
      </c>
      <c r="I153" s="77">
        <f t="shared" si="10"/>
        <v>117000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66.929631450199821</v>
      </c>
      <c r="F154" s="75">
        <f t="shared" si="11"/>
        <v>0</v>
      </c>
      <c r="G154" s="76">
        <f t="shared" si="8"/>
        <v>0</v>
      </c>
      <c r="H154" s="77">
        <f t="shared" si="9"/>
        <v>108000</v>
      </c>
      <c r="I154" s="77">
        <f t="shared" si="10"/>
        <v>118000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65.235302054556442</v>
      </c>
      <c r="F155" s="75">
        <f t="shared" si="11"/>
        <v>0</v>
      </c>
      <c r="G155" s="76">
        <f t="shared" si="8"/>
        <v>0</v>
      </c>
      <c r="H155" s="77">
        <f t="shared" si="9"/>
        <v>109000</v>
      </c>
      <c r="I155" s="77">
        <f t="shared" si="10"/>
        <v>119000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63.583864753770591</v>
      </c>
      <c r="F156" s="75">
        <f t="shared" si="11"/>
        <v>0</v>
      </c>
      <c r="G156" s="76">
        <f t="shared" si="8"/>
        <v>0</v>
      </c>
      <c r="H156" s="77">
        <f t="shared" si="9"/>
        <v>110000</v>
      </c>
      <c r="I156" s="77">
        <f t="shared" si="10"/>
        <v>120000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61.974233730759721</v>
      </c>
      <c r="F157" s="75">
        <f t="shared" si="11"/>
        <v>0</v>
      </c>
      <c r="G157" s="76">
        <f t="shared" si="8"/>
        <v>0</v>
      </c>
      <c r="H157" s="77">
        <f t="shared" si="9"/>
        <v>111000</v>
      </c>
      <c r="I157" s="77">
        <f t="shared" si="10"/>
        <v>121000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60.40535065599439</v>
      </c>
      <c r="F158" s="75">
        <f t="shared" si="11"/>
        <v>0</v>
      </c>
      <c r="G158" s="76">
        <f t="shared" si="8"/>
        <v>0</v>
      </c>
      <c r="H158" s="77">
        <f t="shared" si="9"/>
        <v>112000</v>
      </c>
      <c r="I158" s="77">
        <f t="shared" si="10"/>
        <v>122000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58.876183991648546</v>
      </c>
      <c r="F159" s="75">
        <f t="shared" si="11"/>
        <v>0</v>
      </c>
      <c r="G159" s="76">
        <f t="shared" si="8"/>
        <v>0</v>
      </c>
      <c r="H159" s="77">
        <f t="shared" si="9"/>
        <v>113000</v>
      </c>
      <c r="I159" s="77">
        <f t="shared" si="10"/>
        <v>123000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57.385728313365263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</v>
      </c>
      <c r="H160" s="77">
        <f t="shared" ref="H160:H167" si="15">A160-$C$6/2</f>
        <v>114000</v>
      </c>
      <c r="I160" s="77">
        <f t="shared" ref="I160:I167" si="16">A160+$C$6/2</f>
        <v>124000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55.933003649191889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</v>
      </c>
      <c r="H161" s="77">
        <f t="shared" si="15"/>
        <v>115000</v>
      </c>
      <c r="I161" s="77">
        <f t="shared" si="16"/>
        <v>125000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54.517054835250363</v>
      </c>
      <c r="F162" s="75">
        <f t="shared" si="17"/>
        <v>0</v>
      </c>
      <c r="G162" s="76">
        <f t="shared" si="14"/>
        <v>0</v>
      </c>
      <c r="H162" s="77">
        <f t="shared" si="15"/>
        <v>116000</v>
      </c>
      <c r="I162" s="77">
        <f t="shared" si="16"/>
        <v>126000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53.136950887718605</v>
      </c>
      <c r="F163" s="75">
        <f t="shared" si="17"/>
        <v>0</v>
      </c>
      <c r="G163" s="76">
        <f t="shared" si="14"/>
        <v>0</v>
      </c>
      <c r="H163" s="77">
        <f t="shared" si="15"/>
        <v>117000</v>
      </c>
      <c r="I163" s="77">
        <f t="shared" si="16"/>
        <v>127000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51.791784390710312</v>
      </c>
      <c r="F164" s="75">
        <f t="shared" si="17"/>
        <v>0</v>
      </c>
      <c r="G164" s="76">
        <f t="shared" si="14"/>
        <v>0</v>
      </c>
      <c r="H164" s="77">
        <f t="shared" si="15"/>
        <v>118000</v>
      </c>
      <c r="I164" s="77">
        <f t="shared" si="16"/>
        <v>128000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50.480670899650704</v>
      </c>
      <c r="F165" s="75">
        <f t="shared" si="17"/>
        <v>0</v>
      </c>
      <c r="G165" s="76">
        <f t="shared" si="14"/>
        <v>0</v>
      </c>
      <c r="H165" s="77">
        <f t="shared" si="15"/>
        <v>119000</v>
      </c>
      <c r="I165" s="77">
        <f t="shared" si="16"/>
        <v>129000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49.202748359755674</v>
      </c>
      <c r="F166" s="75">
        <f t="shared" si="17"/>
        <v>0</v>
      </c>
      <c r="G166" s="76">
        <f t="shared" si="14"/>
        <v>0</v>
      </c>
      <c r="H166" s="77">
        <f t="shared" si="15"/>
        <v>120000</v>
      </c>
      <c r="I166" s="77">
        <f t="shared" si="16"/>
        <v>130000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47.9571765392324</v>
      </c>
      <c r="F167" s="84">
        <f t="shared" si="17"/>
        <v>0</v>
      </c>
      <c r="G167" s="85">
        <f t="shared" si="14"/>
        <v>0</v>
      </c>
      <c r="H167" s="86">
        <f t="shared" si="15"/>
        <v>121000</v>
      </c>
      <c r="I167" s="86">
        <f t="shared" si="16"/>
        <v>131000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F5" sqref="F5:F13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69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28</v>
      </c>
      <c r="D5" s="17" t="s">
        <v>13</v>
      </c>
      <c r="F5" s="114">
        <f>10.5/14*2000</f>
        <v>1500</v>
      </c>
      <c r="G5" s="115">
        <f>25+9/10*5</f>
        <v>29.5</v>
      </c>
      <c r="H5" s="109">
        <v>3000</v>
      </c>
      <c r="I5" s="107">
        <v>7</v>
      </c>
      <c r="Q5" s="13"/>
    </row>
    <row r="6" spans="1:17" x14ac:dyDescent="0.25">
      <c r="A6" s="20" t="s">
        <v>21</v>
      </c>
      <c r="B6" s="15" t="s">
        <v>22</v>
      </c>
      <c r="C6" s="16">
        <v>7500</v>
      </c>
      <c r="D6" s="17" t="s">
        <v>7</v>
      </c>
      <c r="F6" s="44">
        <v>3000</v>
      </c>
      <c r="G6" s="19">
        <f>25+7/10*5</f>
        <v>28.5</v>
      </c>
      <c r="H6" s="18">
        <v>5000</v>
      </c>
      <c r="I6" s="108">
        <v>3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2.7</v>
      </c>
      <c r="D7" s="17" t="s">
        <v>7</v>
      </c>
      <c r="F7" s="44">
        <v>5000</v>
      </c>
      <c r="G7" s="19">
        <f>25+4/10*5</f>
        <v>27</v>
      </c>
      <c r="H7" s="18">
        <v>7000</v>
      </c>
      <c r="I7" s="108">
        <v>0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7000</v>
      </c>
      <c r="G8" s="19">
        <f>20+8/10*5</f>
        <v>24</v>
      </c>
      <c r="H8" s="18">
        <v>9000</v>
      </c>
      <c r="I8" s="108">
        <v>0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9000</v>
      </c>
      <c r="G9" s="19">
        <f>10+7/10*5</f>
        <v>13.5</v>
      </c>
      <c r="H9" s="18">
        <v>10750</v>
      </c>
      <c r="I9" s="108">
        <v>0</v>
      </c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>
        <v>10750</v>
      </c>
      <c r="G10" s="19">
        <f>5+3/10*5</f>
        <v>6.5</v>
      </c>
      <c r="H10" s="18">
        <v>12500</v>
      </c>
      <c r="I10" s="108">
        <v>0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0.55000000000000004</v>
      </c>
      <c r="D11" s="30"/>
      <c r="F11" s="44">
        <v>12500</v>
      </c>
      <c r="G11" s="19">
        <f>7/10*5</f>
        <v>3.5</v>
      </c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620</v>
      </c>
      <c r="D12" s="34" t="s">
        <v>37</v>
      </c>
      <c r="F12" s="18">
        <v>13750</v>
      </c>
      <c r="G12" s="19">
        <f>2</f>
        <v>2</v>
      </c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112</v>
      </c>
      <c r="D13" s="17" t="s">
        <v>31</v>
      </c>
      <c r="F13" s="18">
        <v>15150</v>
      </c>
      <c r="G13" s="19">
        <v>0.5</v>
      </c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5.5357142857142856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3500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1123.4444100206342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2640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39000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3000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3.8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6"/>
      <c r="G23" s="116"/>
      <c r="H23" s="116"/>
      <c r="I23" s="116"/>
      <c r="J23" s="116"/>
      <c r="S23" s="49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116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7.4941935483870986E-2</v>
      </c>
      <c r="D25" s="30"/>
      <c r="F25" s="141"/>
      <c r="G25" s="142"/>
      <c r="H25" s="142"/>
      <c r="I25" s="143"/>
      <c r="J25" s="116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4.6581176257407817</v>
      </c>
      <c r="D26" s="54" t="s">
        <v>34</v>
      </c>
      <c r="F26" s="144"/>
      <c r="G26" s="145"/>
      <c r="H26" s="145"/>
      <c r="I26" s="146"/>
      <c r="J26" s="116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4.0988805083641449</v>
      </c>
      <c r="D27" s="54"/>
      <c r="F27" s="144"/>
      <c r="G27" s="145"/>
      <c r="H27" s="145"/>
      <c r="I27" s="146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20.457910549997312</v>
      </c>
      <c r="D28" s="17" t="s">
        <v>13</v>
      </c>
      <c r="E28" s="21"/>
      <c r="F28" s="144"/>
      <c r="G28" s="145"/>
      <c r="H28" s="145"/>
      <c r="I28" s="146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521.70917408296759</v>
      </c>
      <c r="D29" s="26"/>
      <c r="E29" s="21"/>
      <c r="F29" s="147"/>
      <c r="G29" s="148"/>
      <c r="H29" s="148"/>
      <c r="I29" s="149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3200123.8356420523</v>
      </c>
      <c r="F32" s="70">
        <f>IF(A32&lt;=$C$21,IF($C$12*(1-$C$25*(EXP(A32/$C$19)-1))&gt;0,$C$12*(1-$C$25*(EXP(A32/$C$19)-1)),0),IF($C$29*(1-$C$27*(EXP((A32-$C$21)/$C$20)-1))&gt;0,$C$29*(1-$C$27*(EXP((A32-$C$21)/$C$20)-1)),0))</f>
        <v>666.4131819665887</v>
      </c>
      <c r="G32" s="71">
        <f t="shared" ref="G32:G95" si="1">IF(A32&lt;=$C$21,($C$5-$C$8)*(F32/$C$12)^(1/$C$11)+$C$8, ($C$28-$C$8)*(F32/$C$29)^(1/$C$11)+$C$8)</f>
        <v>31.927246613503922</v>
      </c>
      <c r="H32" s="72">
        <f t="shared" ref="H32:H95" si="2">A32-$C$6/2</f>
        <v>-21750</v>
      </c>
      <c r="I32" s="72">
        <f t="shared" ref="I32:I95" si="3">A32+$C$6/2</f>
        <v>-14250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72462.268999522887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664.21974237123231</v>
      </c>
      <c r="G33" s="76">
        <f t="shared" si="1"/>
        <v>31.73643904609925</v>
      </c>
      <c r="H33" s="77">
        <f t="shared" si="2"/>
        <v>-11750</v>
      </c>
      <c r="I33" s="77">
        <f t="shared" si="3"/>
        <v>-4250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49614.251446494527</v>
      </c>
      <c r="F34" s="75">
        <f t="shared" si="5"/>
        <v>663.18623211559725</v>
      </c>
      <c r="G34" s="76">
        <f t="shared" si="1"/>
        <v>31.646712291704176</v>
      </c>
      <c r="H34" s="77">
        <f t="shared" si="2"/>
        <v>-10750</v>
      </c>
      <c r="I34" s="77">
        <f t="shared" si="3"/>
        <v>-3250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33970.423236570095</v>
      </c>
      <c r="F35" s="75">
        <f t="shared" si="5"/>
        <v>661.67677674795254</v>
      </c>
      <c r="G35" s="76">
        <f t="shared" si="1"/>
        <v>31.515870627234918</v>
      </c>
      <c r="H35" s="77">
        <f t="shared" si="2"/>
        <v>-9750</v>
      </c>
      <c r="I35" s="77">
        <f t="shared" si="3"/>
        <v>-2250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23259.237441407287</v>
      </c>
      <c r="F36" s="75">
        <f t="shared" si="5"/>
        <v>659.47219726314472</v>
      </c>
      <c r="G36" s="76">
        <f t="shared" si="1"/>
        <v>31.325213073349634</v>
      </c>
      <c r="H36" s="77">
        <f t="shared" si="2"/>
        <v>-8750</v>
      </c>
      <c r="I36" s="77">
        <f t="shared" si="3"/>
        <v>-1250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15925.386698549273</v>
      </c>
      <c r="F37" s="75">
        <f t="shared" si="5"/>
        <v>656.25237983162981</v>
      </c>
      <c r="G37" s="76">
        <f t="shared" si="1"/>
        <v>31.047690996597265</v>
      </c>
      <c r="H37" s="77">
        <f t="shared" si="2"/>
        <v>-7750</v>
      </c>
      <c r="I37" s="77">
        <f t="shared" si="3"/>
        <v>-250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10903.966311759925</v>
      </c>
      <c r="F38" s="75">
        <f t="shared" si="5"/>
        <v>651.54979398080036</v>
      </c>
      <c r="G38" s="76">
        <f t="shared" si="1"/>
        <v>30.64436435316777</v>
      </c>
      <c r="H38" s="77">
        <f t="shared" si="2"/>
        <v>-6750</v>
      </c>
      <c r="I38" s="77">
        <f t="shared" si="3"/>
        <v>750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7465.8457956833299</v>
      </c>
      <c r="F39" s="75">
        <f t="shared" si="5"/>
        <v>644.68160528538806</v>
      </c>
      <c r="G39" s="76">
        <f t="shared" si="1"/>
        <v>30.059568280282466</v>
      </c>
      <c r="H39" s="77">
        <f t="shared" si="2"/>
        <v>-5750</v>
      </c>
      <c r="I39" s="77">
        <f t="shared" si="3"/>
        <v>1750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5111.7961896863271</v>
      </c>
      <c r="F40" s="75">
        <f t="shared" si="5"/>
        <v>634.65052505588665</v>
      </c>
      <c r="G40" s="76">
        <f t="shared" si="1"/>
        <v>29.214588013145622</v>
      </c>
      <c r="H40" s="77">
        <f t="shared" si="2"/>
        <v>-4750</v>
      </c>
      <c r="I40" s="77">
        <f t="shared" si="3"/>
        <v>2750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3500</v>
      </c>
      <c r="F41" s="75">
        <f t="shared" si="5"/>
        <v>620</v>
      </c>
      <c r="G41" s="76">
        <f t="shared" si="1"/>
        <v>28</v>
      </c>
      <c r="H41" s="77">
        <f t="shared" si="2"/>
        <v>-3750</v>
      </c>
      <c r="I41" s="77">
        <f t="shared" si="3"/>
        <v>3750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2396.4179214961405</v>
      </c>
      <c r="F42" s="75">
        <f t="shared" si="5"/>
        <v>598.60271481211839</v>
      </c>
      <c r="G42" s="76">
        <f t="shared" si="1"/>
        <v>26.267896153435462</v>
      </c>
      <c r="H42" s="77">
        <f t="shared" si="2"/>
        <v>-2750</v>
      </c>
      <c r="I42" s="77">
        <f t="shared" si="3"/>
        <v>4750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1640.8053869908235</v>
      </c>
      <c r="F43" s="75">
        <f t="shared" si="5"/>
        <v>567.35169741410562</v>
      </c>
      <c r="G43" s="76">
        <f t="shared" si="1"/>
        <v>23.827941242263631</v>
      </c>
      <c r="H43" s="77">
        <f t="shared" si="2"/>
        <v>-1750</v>
      </c>
      <c r="I43" s="77">
        <f t="shared" si="3"/>
        <v>5750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1123.4444100206342</v>
      </c>
      <c r="F44" s="75">
        <f t="shared" si="5"/>
        <v>521.70917408296759</v>
      </c>
      <c r="G44" s="76">
        <f t="shared" si="1"/>
        <v>20.457910549997312</v>
      </c>
      <c r="H44" s="77">
        <f t="shared" si="2"/>
        <v>-750</v>
      </c>
      <c r="I44" s="77">
        <f t="shared" si="3"/>
        <v>6750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1095.0043178368678</v>
      </c>
      <c r="F45" s="75">
        <f t="shared" si="5"/>
        <v>466.16878733118165</v>
      </c>
      <c r="G45" s="76">
        <f t="shared" si="1"/>
        <v>16.671663823481232</v>
      </c>
      <c r="H45" s="77">
        <f t="shared" si="2"/>
        <v>250</v>
      </c>
      <c r="I45" s="77">
        <f t="shared" si="3"/>
        <v>7750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1067.2841890408815</v>
      </c>
      <c r="F46" s="75">
        <f t="shared" si="5"/>
        <v>409.18587319077034</v>
      </c>
      <c r="G46" s="76">
        <f t="shared" si="1"/>
        <v>13.153121601886232</v>
      </c>
      <c r="H46" s="77">
        <f t="shared" si="2"/>
        <v>1250</v>
      </c>
      <c r="I46" s="77">
        <f t="shared" si="3"/>
        <v>8750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1040.2657976973869</v>
      </c>
      <c r="F47" s="75">
        <f t="shared" si="5"/>
        <v>350.72296549722421</v>
      </c>
      <c r="G47" s="76">
        <f t="shared" si="1"/>
        <v>9.937791413455269</v>
      </c>
      <c r="H47" s="77">
        <f t="shared" si="2"/>
        <v>2250</v>
      </c>
      <c r="I47" s="77">
        <f t="shared" si="3"/>
        <v>9750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1013.9313792622195</v>
      </c>
      <c r="F48" s="75">
        <f t="shared" si="5"/>
        <v>290.741624992911</v>
      </c>
      <c r="G48" s="76">
        <f t="shared" si="1"/>
        <v>7.0662053895885277</v>
      </c>
      <c r="H48" s="77">
        <f t="shared" si="2"/>
        <v>3250</v>
      </c>
      <c r="I48" s="77">
        <f t="shared" si="3"/>
        <v>10750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988.26361890218413</v>
      </c>
      <c r="F49" s="75">
        <f t="shared" si="5"/>
        <v>229.20241405332987</v>
      </c>
      <c r="G49" s="76">
        <f t="shared" si="1"/>
        <v>4.5855332391757226</v>
      </c>
      <c r="H49" s="77">
        <f t="shared" si="2"/>
        <v>4250</v>
      </c>
      <c r="I49" s="77">
        <f t="shared" si="3"/>
        <v>11750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963.24564011058146</v>
      </c>
      <c r="F50" s="75">
        <f t="shared" si="5"/>
        <v>166.06487075694545</v>
      </c>
      <c r="G50" s="76">
        <f t="shared" si="1"/>
        <v>2.5524127671922239</v>
      </c>
      <c r="H50" s="77">
        <f t="shared" si="2"/>
        <v>5250</v>
      </c>
      <c r="I50" s="77">
        <f t="shared" si="3"/>
        <v>12750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938.86099361093591</v>
      </c>
      <c r="F51" s="75">
        <f t="shared" si="5"/>
        <v>101.28748228154605</v>
      </c>
      <c r="G51" s="76">
        <f t="shared" si="1"/>
        <v>1.0388366891151328</v>
      </c>
      <c r="H51" s="77">
        <f t="shared" si="2"/>
        <v>6250</v>
      </c>
      <c r="I51" s="77">
        <f t="shared" si="3"/>
        <v>13750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915.09364654162516</v>
      </c>
      <c r="F52" s="75">
        <f t="shared" si="5"/>
        <v>34.82765760963607</v>
      </c>
      <c r="G52" s="76">
        <f t="shared" si="1"/>
        <v>0.14913545315900373</v>
      </c>
      <c r="H52" s="77">
        <f t="shared" si="2"/>
        <v>7250</v>
      </c>
      <c r="I52" s="77">
        <f t="shared" si="3"/>
        <v>14750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891.92797191430213</v>
      </c>
      <c r="F53" s="75">
        <f t="shared" si="5"/>
        <v>0</v>
      </c>
      <c r="G53" s="76">
        <f t="shared" si="1"/>
        <v>0</v>
      </c>
      <c r="H53" s="77">
        <f t="shared" si="2"/>
        <v>8250</v>
      </c>
      <c r="I53" s="77">
        <f t="shared" si="3"/>
        <v>15750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869.34873833917879</v>
      </c>
      <c r="F54" s="75">
        <f t="shared" si="5"/>
        <v>0</v>
      </c>
      <c r="G54" s="76">
        <f t="shared" si="1"/>
        <v>0</v>
      </c>
      <c r="H54" s="77">
        <f t="shared" si="2"/>
        <v>9250</v>
      </c>
      <c r="I54" s="77">
        <f t="shared" si="3"/>
        <v>16750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847.34110001041336</v>
      </c>
      <c r="F55" s="75">
        <f t="shared" si="5"/>
        <v>0</v>
      </c>
      <c r="G55" s="76">
        <f t="shared" si="1"/>
        <v>0</v>
      </c>
      <c r="H55" s="77">
        <f t="shared" si="2"/>
        <v>10250</v>
      </c>
      <c r="I55" s="77">
        <f t="shared" si="3"/>
        <v>17750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825.89058694502046</v>
      </c>
      <c r="F56" s="75">
        <f t="shared" si="5"/>
        <v>0</v>
      </c>
      <c r="G56" s="76">
        <f t="shared" si="1"/>
        <v>0</v>
      </c>
      <c r="H56" s="77">
        <f t="shared" si="2"/>
        <v>11250</v>
      </c>
      <c r="I56" s="77">
        <f t="shared" si="3"/>
        <v>18750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804.98309546888254</v>
      </c>
      <c r="F57" s="75">
        <f t="shared" si="5"/>
        <v>0</v>
      </c>
      <c r="G57" s="76">
        <f t="shared" si="1"/>
        <v>0</v>
      </c>
      <c r="H57" s="77">
        <f t="shared" si="2"/>
        <v>12250</v>
      </c>
      <c r="I57" s="77">
        <f t="shared" si="3"/>
        <v>19750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784.60487894360904</v>
      </c>
      <c r="F58" s="75">
        <f t="shared" si="5"/>
        <v>0</v>
      </c>
      <c r="G58" s="76">
        <f t="shared" si="1"/>
        <v>0</v>
      </c>
      <c r="H58" s="77">
        <f t="shared" si="2"/>
        <v>13250</v>
      </c>
      <c r="I58" s="77">
        <f t="shared" si="3"/>
        <v>20750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764.74253872814666</v>
      </c>
      <c r="F59" s="75">
        <f t="shared" si="5"/>
        <v>0</v>
      </c>
      <c r="G59" s="76">
        <f t="shared" si="1"/>
        <v>0</v>
      </c>
      <c r="H59" s="77">
        <f t="shared" si="2"/>
        <v>14250</v>
      </c>
      <c r="I59" s="77">
        <f t="shared" si="3"/>
        <v>21750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745.38301536919687</v>
      </c>
      <c r="F60" s="75">
        <f t="shared" si="5"/>
        <v>0</v>
      </c>
      <c r="G60" s="76">
        <f t="shared" si="1"/>
        <v>0</v>
      </c>
      <c r="H60" s="77">
        <f t="shared" si="2"/>
        <v>15250</v>
      </c>
      <c r="I60" s="77">
        <f t="shared" si="3"/>
        <v>22750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726.51358001464791</v>
      </c>
      <c r="F61" s="75">
        <f t="shared" si="5"/>
        <v>0</v>
      </c>
      <c r="G61" s="76">
        <f t="shared" si="1"/>
        <v>0</v>
      </c>
      <c r="H61" s="77">
        <f t="shared" si="2"/>
        <v>16250</v>
      </c>
      <c r="I61" s="77">
        <f t="shared" si="3"/>
        <v>23750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708.12182604437771</v>
      </c>
      <c r="F62" s="75">
        <f t="shared" si="5"/>
        <v>0</v>
      </c>
      <c r="G62" s="76">
        <f t="shared" si="1"/>
        <v>0</v>
      </c>
      <c r="H62" s="77">
        <f t="shared" si="2"/>
        <v>17250</v>
      </c>
      <c r="I62" s="77">
        <f t="shared" si="3"/>
        <v>24750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690.19566091292359</v>
      </c>
      <c r="F63" s="75">
        <f t="shared" si="5"/>
        <v>0</v>
      </c>
      <c r="G63" s="76">
        <f t="shared" si="1"/>
        <v>0</v>
      </c>
      <c r="H63" s="77">
        <f t="shared" si="2"/>
        <v>18250</v>
      </c>
      <c r="I63" s="77">
        <f t="shared" si="3"/>
        <v>25750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672.72329819865388</v>
      </c>
      <c r="F64" s="75">
        <f t="shared" si="5"/>
        <v>0</v>
      </c>
      <c r="G64" s="76">
        <f t="shared" si="1"/>
        <v>0</v>
      </c>
      <c r="H64" s="77">
        <f t="shared" si="2"/>
        <v>19250</v>
      </c>
      <c r="I64" s="77">
        <f t="shared" si="3"/>
        <v>26750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655.69324985421849</v>
      </c>
      <c r="F65" s="75">
        <f t="shared" si="5"/>
        <v>0</v>
      </c>
      <c r="G65" s="76">
        <f t="shared" si="1"/>
        <v>0</v>
      </c>
      <c r="H65" s="77">
        <f t="shared" si="2"/>
        <v>20250</v>
      </c>
      <c r="I65" s="77">
        <f t="shared" si="3"/>
        <v>27750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639.09431865317674</v>
      </c>
      <c r="F66" s="75">
        <f t="shared" si="5"/>
        <v>0</v>
      </c>
      <c r="G66" s="76">
        <f t="shared" si="1"/>
        <v>0</v>
      </c>
      <c r="H66" s="77">
        <f t="shared" si="2"/>
        <v>21250</v>
      </c>
      <c r="I66" s="77">
        <f t="shared" si="3"/>
        <v>28750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622.91559082784192</v>
      </c>
      <c r="F67" s="75">
        <f t="shared" si="5"/>
        <v>0</v>
      </c>
      <c r="G67" s="76">
        <f t="shared" si="1"/>
        <v>0</v>
      </c>
      <c r="H67" s="77">
        <f t="shared" si="2"/>
        <v>22250</v>
      </c>
      <c r="I67" s="77">
        <f t="shared" si="3"/>
        <v>29750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607.14642889349773</v>
      </c>
      <c r="F68" s="75">
        <f t="shared" si="5"/>
        <v>0</v>
      </c>
      <c r="G68" s="76">
        <f t="shared" si="1"/>
        <v>0</v>
      </c>
      <c r="H68" s="77">
        <f t="shared" si="2"/>
        <v>23250</v>
      </c>
      <c r="I68" s="77">
        <f t="shared" si="3"/>
        <v>30750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591.77646465427165</v>
      </c>
      <c r="F69" s="75">
        <f t="shared" si="5"/>
        <v>0</v>
      </c>
      <c r="G69" s="76">
        <f t="shared" si="1"/>
        <v>0</v>
      </c>
      <c r="H69" s="77">
        <f t="shared" si="2"/>
        <v>24250</v>
      </c>
      <c r="I69" s="77">
        <f t="shared" si="3"/>
        <v>31750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576.79559238606407</v>
      </c>
      <c r="F70" s="75">
        <f t="shared" si="5"/>
        <v>0</v>
      </c>
      <c r="G70" s="76">
        <f t="shared" si="1"/>
        <v>0</v>
      </c>
      <c r="H70" s="77">
        <f t="shared" si="2"/>
        <v>25250</v>
      </c>
      <c r="I70" s="77">
        <f t="shared" si="3"/>
        <v>32750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562.19396219205339</v>
      </c>
      <c r="F71" s="75">
        <f t="shared" si="5"/>
        <v>0</v>
      </c>
      <c r="G71" s="76">
        <f t="shared" si="1"/>
        <v>0</v>
      </c>
      <c r="H71" s="77">
        <f t="shared" si="2"/>
        <v>26250</v>
      </c>
      <c r="I71" s="77">
        <f t="shared" si="3"/>
        <v>33750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547.9619735264057</v>
      </c>
      <c r="F72" s="75">
        <f t="shared" si="5"/>
        <v>0</v>
      </c>
      <c r="G72" s="76">
        <f t="shared" si="1"/>
        <v>0</v>
      </c>
      <c r="H72" s="77">
        <f t="shared" si="2"/>
        <v>27250</v>
      </c>
      <c r="I72" s="77">
        <f t="shared" si="3"/>
        <v>34750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534.09026888193353</v>
      </c>
      <c r="F73" s="75">
        <f t="shared" si="5"/>
        <v>0</v>
      </c>
      <c r="G73" s="76">
        <f t="shared" si="1"/>
        <v>0</v>
      </c>
      <c r="H73" s="77">
        <f t="shared" si="2"/>
        <v>28250</v>
      </c>
      <c r="I73" s="77">
        <f t="shared" si="3"/>
        <v>35750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520.56972763755118</v>
      </c>
      <c r="F74" s="75">
        <f t="shared" si="5"/>
        <v>0</v>
      </c>
      <c r="G74" s="76">
        <f t="shared" si="1"/>
        <v>0</v>
      </c>
      <c r="H74" s="77">
        <f t="shared" si="2"/>
        <v>29250</v>
      </c>
      <c r="I74" s="77">
        <f t="shared" si="3"/>
        <v>36750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507.39146006148286</v>
      </c>
      <c r="F75" s="75">
        <f t="shared" si="5"/>
        <v>0</v>
      </c>
      <c r="G75" s="76">
        <f t="shared" si="1"/>
        <v>0</v>
      </c>
      <c r="H75" s="77">
        <f t="shared" si="2"/>
        <v>30250</v>
      </c>
      <c r="I75" s="77">
        <f t="shared" si="3"/>
        <v>37750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494.54680146627976</v>
      </c>
      <c r="F76" s="75">
        <f t="shared" si="5"/>
        <v>0</v>
      </c>
      <c r="G76" s="76">
        <f t="shared" si="1"/>
        <v>0</v>
      </c>
      <c r="H76" s="77">
        <f t="shared" si="2"/>
        <v>31250</v>
      </c>
      <c r="I76" s="77">
        <f t="shared" si="3"/>
        <v>38750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482.02730651180349</v>
      </c>
      <c r="F77" s="75">
        <f t="shared" si="5"/>
        <v>0</v>
      </c>
      <c r="G77" s="76">
        <f t="shared" si="1"/>
        <v>0</v>
      </c>
      <c r="H77" s="77">
        <f t="shared" si="2"/>
        <v>32250</v>
      </c>
      <c r="I77" s="77">
        <f t="shared" si="3"/>
        <v>39750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469.82474365243024</v>
      </c>
      <c r="F78" s="75">
        <f t="shared" si="5"/>
        <v>0</v>
      </c>
      <c r="G78" s="76">
        <f t="shared" si="1"/>
        <v>0</v>
      </c>
      <c r="H78" s="77">
        <f t="shared" si="2"/>
        <v>33250</v>
      </c>
      <c r="I78" s="77">
        <f t="shared" si="3"/>
        <v>40750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457.93108972482361</v>
      </c>
      <c r="F79" s="75">
        <f t="shared" si="5"/>
        <v>0</v>
      </c>
      <c r="G79" s="76">
        <f t="shared" si="1"/>
        <v>0</v>
      </c>
      <c r="H79" s="77">
        <f t="shared" si="2"/>
        <v>34250</v>
      </c>
      <c r="I79" s="77">
        <f t="shared" si="3"/>
        <v>41750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446.33852467271981</v>
      </c>
      <c r="F80" s="75">
        <f t="shared" si="5"/>
        <v>0</v>
      </c>
      <c r="G80" s="76">
        <f t="shared" si="1"/>
        <v>0</v>
      </c>
      <c r="H80" s="77">
        <f t="shared" si="2"/>
        <v>35250</v>
      </c>
      <c r="I80" s="77">
        <f t="shared" si="3"/>
        <v>42750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435.03942640525395</v>
      </c>
      <c r="F81" s="75">
        <f t="shared" si="5"/>
        <v>0</v>
      </c>
      <c r="G81" s="76">
        <f t="shared" si="1"/>
        <v>0</v>
      </c>
      <c r="H81" s="77">
        <f t="shared" si="2"/>
        <v>36250</v>
      </c>
      <c r="I81" s="77">
        <f t="shared" si="3"/>
        <v>43750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424.02636578544895</v>
      </c>
      <c r="F82" s="75">
        <f t="shared" si="5"/>
        <v>0</v>
      </c>
      <c r="G82" s="76">
        <f t="shared" si="1"/>
        <v>0</v>
      </c>
      <c r="H82" s="77">
        <f t="shared" si="2"/>
        <v>37250</v>
      </c>
      <c r="I82" s="77">
        <f t="shared" si="3"/>
        <v>44750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413.29210174557164</v>
      </c>
      <c r="F83" s="75">
        <f t="shared" si="5"/>
        <v>0</v>
      </c>
      <c r="G83" s="76">
        <f t="shared" si="1"/>
        <v>0</v>
      </c>
      <c r="H83" s="77">
        <f t="shared" si="2"/>
        <v>38250</v>
      </c>
      <c r="I83" s="77">
        <f t="shared" si="3"/>
        <v>45750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402.8295765261434</v>
      </c>
      <c r="F84" s="75">
        <f t="shared" si="5"/>
        <v>0</v>
      </c>
      <c r="G84" s="76">
        <f t="shared" si="1"/>
        <v>0</v>
      </c>
      <c r="H84" s="77">
        <f t="shared" si="2"/>
        <v>39250</v>
      </c>
      <c r="I84" s="77">
        <f t="shared" si="3"/>
        <v>46750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392.63191103547547</v>
      </c>
      <c r="F85" s="75">
        <f t="shared" si="5"/>
        <v>0</v>
      </c>
      <c r="G85" s="76">
        <f t="shared" si="1"/>
        <v>0</v>
      </c>
      <c r="H85" s="77">
        <f t="shared" si="2"/>
        <v>40250</v>
      </c>
      <c r="I85" s="77">
        <f t="shared" si="3"/>
        <v>47750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382.69240032667932</v>
      </c>
      <c r="F86" s="75">
        <f t="shared" si="5"/>
        <v>0</v>
      </c>
      <c r="G86" s="76">
        <f t="shared" si="1"/>
        <v>0</v>
      </c>
      <c r="H86" s="77">
        <f t="shared" si="2"/>
        <v>41250</v>
      </c>
      <c r="I86" s="77">
        <f t="shared" si="3"/>
        <v>48750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373.004509189175</v>
      </c>
      <c r="F87" s="75">
        <f t="shared" si="5"/>
        <v>0</v>
      </c>
      <c r="G87" s="76">
        <f t="shared" si="1"/>
        <v>0</v>
      </c>
      <c r="H87" s="77">
        <f t="shared" si="2"/>
        <v>42250</v>
      </c>
      <c r="I87" s="77">
        <f t="shared" si="3"/>
        <v>49750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363.56186785180273</v>
      </c>
      <c r="F88" s="75">
        <f t="shared" si="5"/>
        <v>0</v>
      </c>
      <c r="G88" s="76">
        <f t="shared" si="1"/>
        <v>0</v>
      </c>
      <c r="H88" s="77">
        <f t="shared" si="2"/>
        <v>43250</v>
      </c>
      <c r="I88" s="77">
        <f t="shared" si="3"/>
        <v>50750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354.35826779470904</v>
      </c>
      <c r="F89" s="75">
        <f t="shared" si="5"/>
        <v>0</v>
      </c>
      <c r="G89" s="76">
        <f t="shared" si="1"/>
        <v>0</v>
      </c>
      <c r="H89" s="77">
        <f t="shared" si="2"/>
        <v>44250</v>
      </c>
      <c r="I89" s="77">
        <f t="shared" si="3"/>
        <v>51750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345.38765766725618</v>
      </c>
      <c r="F90" s="75">
        <f t="shared" si="5"/>
        <v>0</v>
      </c>
      <c r="G90" s="76">
        <f t="shared" si="1"/>
        <v>0</v>
      </c>
      <c r="H90" s="77">
        <f t="shared" si="2"/>
        <v>45250</v>
      </c>
      <c r="I90" s="77">
        <f t="shared" si="3"/>
        <v>52750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336.64413930927043</v>
      </c>
      <c r="F91" s="75">
        <f t="shared" si="5"/>
        <v>0</v>
      </c>
      <c r="G91" s="76">
        <f t="shared" si="1"/>
        <v>0</v>
      </c>
      <c r="H91" s="77">
        <f t="shared" si="2"/>
        <v>46250</v>
      </c>
      <c r="I91" s="77">
        <f t="shared" si="3"/>
        <v>53750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328.1219638730114</v>
      </c>
      <c r="F92" s="75">
        <f t="shared" si="5"/>
        <v>0</v>
      </c>
      <c r="G92" s="76">
        <f t="shared" si="1"/>
        <v>0</v>
      </c>
      <c r="H92" s="77">
        <f t="shared" si="2"/>
        <v>47250</v>
      </c>
      <c r="I92" s="77">
        <f t="shared" si="3"/>
        <v>54750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319.81552804331551</v>
      </c>
      <c r="F93" s="75">
        <f t="shared" si="5"/>
        <v>0</v>
      </c>
      <c r="G93" s="76">
        <f t="shared" si="1"/>
        <v>0</v>
      </c>
      <c r="H93" s="77">
        <f t="shared" si="2"/>
        <v>48250</v>
      </c>
      <c r="I93" s="77">
        <f t="shared" si="3"/>
        <v>55750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311.71937035342609</v>
      </c>
      <c r="F94" s="75">
        <f t="shared" si="5"/>
        <v>0</v>
      </c>
      <c r="G94" s="76">
        <f t="shared" si="1"/>
        <v>0</v>
      </c>
      <c r="H94" s="77">
        <f t="shared" si="2"/>
        <v>49250</v>
      </c>
      <c r="I94" s="77">
        <f t="shared" si="3"/>
        <v>56750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303.82816759408865</v>
      </c>
      <c r="F95" s="75">
        <f t="shared" si="5"/>
        <v>0</v>
      </c>
      <c r="G95" s="76">
        <f t="shared" si="1"/>
        <v>0</v>
      </c>
      <c r="H95" s="77">
        <f t="shared" si="2"/>
        <v>50250</v>
      </c>
      <c r="I95" s="77">
        <f t="shared" si="3"/>
        <v>57750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296.13673131355029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</v>
      </c>
      <c r="H96" s="77">
        <f t="shared" ref="H96:H159" si="9">A96-$C$6/2</f>
        <v>51250</v>
      </c>
      <c r="I96" s="77">
        <f t="shared" ref="I96:I159" si="10">A96+$C$6/2</f>
        <v>58750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288.64000440616201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</v>
      </c>
      <c r="H97" s="77">
        <f t="shared" si="9"/>
        <v>52250</v>
      </c>
      <c r="I97" s="77">
        <f t="shared" si="10"/>
        <v>59750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281.33305778734069</v>
      </c>
      <c r="F98" s="75">
        <f t="shared" si="11"/>
        <v>0</v>
      </c>
      <c r="G98" s="76">
        <f t="shared" si="8"/>
        <v>0</v>
      </c>
      <c r="H98" s="77">
        <f t="shared" si="9"/>
        <v>53250</v>
      </c>
      <c r="I98" s="77">
        <f t="shared" si="10"/>
        <v>60750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274.21108715270469</v>
      </c>
      <c r="F99" s="75">
        <f t="shared" si="11"/>
        <v>0</v>
      </c>
      <c r="G99" s="76">
        <f t="shared" si="8"/>
        <v>0</v>
      </c>
      <c r="H99" s="77">
        <f t="shared" si="9"/>
        <v>54250</v>
      </c>
      <c r="I99" s="77">
        <f t="shared" si="10"/>
        <v>61750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267.26940981925264</v>
      </c>
      <c r="F100" s="75">
        <f t="shared" si="11"/>
        <v>0</v>
      </c>
      <c r="G100" s="76">
        <f t="shared" si="8"/>
        <v>0</v>
      </c>
      <c r="H100" s="77">
        <f t="shared" si="9"/>
        <v>55250</v>
      </c>
      <c r="I100" s="77">
        <f t="shared" si="10"/>
        <v>62750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260.50346164650705</v>
      </c>
      <c r="F101" s="75">
        <f t="shared" si="11"/>
        <v>0</v>
      </c>
      <c r="G101" s="76">
        <f t="shared" si="8"/>
        <v>0</v>
      </c>
      <c r="H101" s="77">
        <f t="shared" si="9"/>
        <v>56250</v>
      </c>
      <c r="I101" s="77">
        <f t="shared" si="10"/>
        <v>63750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253.90879403560058</v>
      </c>
      <c r="F102" s="75">
        <f t="shared" si="11"/>
        <v>0</v>
      </c>
      <c r="G102" s="76">
        <f t="shared" si="8"/>
        <v>0</v>
      </c>
      <c r="H102" s="77">
        <f t="shared" si="9"/>
        <v>57250</v>
      </c>
      <c r="I102" s="77">
        <f t="shared" si="10"/>
        <v>64750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247.48107100433037</v>
      </c>
      <c r="F103" s="75">
        <f t="shared" si="11"/>
        <v>0</v>
      </c>
      <c r="G103" s="76">
        <f t="shared" si="8"/>
        <v>0</v>
      </c>
      <c r="H103" s="77">
        <f t="shared" si="9"/>
        <v>58250</v>
      </c>
      <c r="I103" s="77">
        <f t="shared" si="10"/>
        <v>65750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241.2160663362568</v>
      </c>
      <c r="F104" s="75">
        <f t="shared" si="11"/>
        <v>0</v>
      </c>
      <c r="G104" s="76">
        <f t="shared" si="8"/>
        <v>0</v>
      </c>
      <c r="H104" s="77">
        <f t="shared" si="9"/>
        <v>59250</v>
      </c>
      <c r="I104" s="77">
        <f t="shared" si="10"/>
        <v>66750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235.10966080197437</v>
      </c>
      <c r="F105" s="75">
        <f t="shared" si="11"/>
        <v>0</v>
      </c>
      <c r="G105" s="76">
        <f t="shared" si="8"/>
        <v>0</v>
      </c>
      <c r="H105" s="77">
        <f t="shared" si="9"/>
        <v>60250</v>
      </c>
      <c r="I105" s="77">
        <f t="shared" si="10"/>
        <v>67750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229.15783945072533</v>
      </c>
      <c r="F106" s="75">
        <f t="shared" si="11"/>
        <v>0</v>
      </c>
      <c r="G106" s="76">
        <f t="shared" si="8"/>
        <v>0</v>
      </c>
      <c r="H106" s="77">
        <f t="shared" si="9"/>
        <v>61250</v>
      </c>
      <c r="I106" s="77">
        <f t="shared" si="10"/>
        <v>68750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223.35668897057678</v>
      </c>
      <c r="F107" s="75">
        <f t="shared" si="11"/>
        <v>0</v>
      </c>
      <c r="G107" s="76">
        <f t="shared" si="8"/>
        <v>0</v>
      </c>
      <c r="H107" s="77">
        <f t="shared" si="9"/>
        <v>62250</v>
      </c>
      <c r="I107" s="77">
        <f t="shared" si="10"/>
        <v>69750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217.70239511542525</v>
      </c>
      <c r="F108" s="75">
        <f t="shared" si="11"/>
        <v>0</v>
      </c>
      <c r="G108" s="76">
        <f t="shared" si="8"/>
        <v>0</v>
      </c>
      <c r="H108" s="77">
        <f t="shared" si="9"/>
        <v>63250</v>
      </c>
      <c r="I108" s="77">
        <f t="shared" si="10"/>
        <v>70750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212.19124019713627</v>
      </c>
      <c r="F109" s="75">
        <f t="shared" si="11"/>
        <v>0</v>
      </c>
      <c r="G109" s="76">
        <f t="shared" si="8"/>
        <v>0</v>
      </c>
      <c r="H109" s="77">
        <f t="shared" si="9"/>
        <v>64250</v>
      </c>
      <c r="I109" s="77">
        <f t="shared" si="10"/>
        <v>71750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206.81960064117158</v>
      </c>
      <c r="F110" s="75">
        <f t="shared" si="11"/>
        <v>0</v>
      </c>
      <c r="G110" s="76">
        <f t="shared" si="8"/>
        <v>0</v>
      </c>
      <c r="H110" s="77">
        <f t="shared" si="9"/>
        <v>65250</v>
      </c>
      <c r="I110" s="77">
        <f t="shared" si="10"/>
        <v>72750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201.58394460409482</v>
      </c>
      <c r="F111" s="75">
        <f t="shared" si="11"/>
        <v>0</v>
      </c>
      <c r="G111" s="76">
        <f t="shared" si="8"/>
        <v>0</v>
      </c>
      <c r="H111" s="77">
        <f t="shared" si="9"/>
        <v>66250</v>
      </c>
      <c r="I111" s="77">
        <f t="shared" si="10"/>
        <v>73750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196.48082965139108</v>
      </c>
      <c r="F112" s="75">
        <f t="shared" si="11"/>
        <v>0</v>
      </c>
      <c r="G112" s="76">
        <f t="shared" si="8"/>
        <v>0</v>
      </c>
      <c r="H112" s="77">
        <f t="shared" si="9"/>
        <v>67250</v>
      </c>
      <c r="I112" s="77">
        <f t="shared" si="10"/>
        <v>74750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191.50690049407228</v>
      </c>
      <c r="F113" s="75">
        <f t="shared" si="11"/>
        <v>0</v>
      </c>
      <c r="G113" s="76">
        <f t="shared" si="8"/>
        <v>0</v>
      </c>
      <c r="H113" s="77">
        <f t="shared" si="9"/>
        <v>68250</v>
      </c>
      <c r="I113" s="77">
        <f t="shared" si="10"/>
        <v>75750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186.65888678258048</v>
      </c>
      <c r="F114" s="75">
        <f t="shared" si="11"/>
        <v>0</v>
      </c>
      <c r="G114" s="76">
        <f t="shared" si="8"/>
        <v>0</v>
      </c>
      <c r="H114" s="77">
        <f t="shared" si="9"/>
        <v>69250</v>
      </c>
      <c r="I114" s="77">
        <f t="shared" si="10"/>
        <v>76750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181.93360095653924</v>
      </c>
      <c r="F115" s="75">
        <f t="shared" si="11"/>
        <v>0</v>
      </c>
      <c r="G115" s="76">
        <f t="shared" si="8"/>
        <v>0</v>
      </c>
      <c r="H115" s="77">
        <f t="shared" si="9"/>
        <v>70250</v>
      </c>
      <c r="I115" s="77">
        <f t="shared" si="10"/>
        <v>77750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177.32793614893779</v>
      </c>
      <c r="F116" s="75">
        <f t="shared" si="11"/>
        <v>0</v>
      </c>
      <c r="G116" s="76">
        <f t="shared" si="8"/>
        <v>0</v>
      </c>
      <c r="H116" s="77">
        <f t="shared" si="9"/>
        <v>71250</v>
      </c>
      <c r="I116" s="77">
        <f t="shared" si="10"/>
        <v>78750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172.83886414337218</v>
      </c>
      <c r="F117" s="75">
        <f t="shared" si="11"/>
        <v>0</v>
      </c>
      <c r="G117" s="76">
        <f t="shared" si="8"/>
        <v>0</v>
      </c>
      <c r="H117" s="77">
        <f t="shared" si="9"/>
        <v>72250</v>
      </c>
      <c r="I117" s="77">
        <f t="shared" si="10"/>
        <v>79750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168.46343338299778</v>
      </c>
      <c r="F118" s="75">
        <f t="shared" si="11"/>
        <v>0</v>
      </c>
      <c r="G118" s="76">
        <f t="shared" si="8"/>
        <v>0</v>
      </c>
      <c r="H118" s="77">
        <f t="shared" si="9"/>
        <v>73250</v>
      </c>
      <c r="I118" s="77">
        <f t="shared" si="10"/>
        <v>80750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164.1987670298862</v>
      </c>
      <c r="F119" s="75">
        <f t="shared" si="11"/>
        <v>0</v>
      </c>
      <c r="G119" s="76">
        <f t="shared" si="8"/>
        <v>0</v>
      </c>
      <c r="H119" s="77">
        <f t="shared" si="9"/>
        <v>74250</v>
      </c>
      <c r="I119" s="77">
        <f t="shared" si="10"/>
        <v>81750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160.04206107350961</v>
      </c>
      <c r="F120" s="75">
        <f t="shared" si="11"/>
        <v>0</v>
      </c>
      <c r="G120" s="76">
        <f t="shared" si="8"/>
        <v>0</v>
      </c>
      <c r="H120" s="77">
        <f t="shared" si="9"/>
        <v>75250</v>
      </c>
      <c r="I120" s="77">
        <f t="shared" si="10"/>
        <v>82750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155.99058248710853</v>
      </c>
      <c r="F121" s="75">
        <f t="shared" si="11"/>
        <v>0</v>
      </c>
      <c r="G121" s="76">
        <f t="shared" si="8"/>
        <v>0</v>
      </c>
      <c r="H121" s="77">
        <f t="shared" si="9"/>
        <v>76250</v>
      </c>
      <c r="I121" s="77">
        <f t="shared" si="10"/>
        <v>83750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152.04166743073179</v>
      </c>
      <c r="F122" s="75">
        <f t="shared" si="11"/>
        <v>0</v>
      </c>
      <c r="G122" s="76">
        <f t="shared" si="8"/>
        <v>0</v>
      </c>
      <c r="H122" s="77">
        <f t="shared" si="9"/>
        <v>77250</v>
      </c>
      <c r="I122" s="77">
        <f t="shared" si="10"/>
        <v>84750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148.19271949976638</v>
      </c>
      <c r="F123" s="75">
        <f t="shared" si="11"/>
        <v>0</v>
      </c>
      <c r="G123" s="76">
        <f t="shared" si="8"/>
        <v>0</v>
      </c>
      <c r="H123" s="77">
        <f t="shared" si="9"/>
        <v>78250</v>
      </c>
      <c r="I123" s="77">
        <f t="shared" si="10"/>
        <v>85750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144.44120801780622</v>
      </c>
      <c r="F124" s="75">
        <f t="shared" si="11"/>
        <v>0</v>
      </c>
      <c r="G124" s="76">
        <f t="shared" si="8"/>
        <v>0</v>
      </c>
      <c r="H124" s="77">
        <f t="shared" si="9"/>
        <v>79250</v>
      </c>
      <c r="I124" s="77">
        <f t="shared" si="10"/>
        <v>86750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140.78466637273667</v>
      </c>
      <c r="F125" s="75">
        <f t="shared" si="11"/>
        <v>0</v>
      </c>
      <c r="G125" s="76">
        <f t="shared" si="8"/>
        <v>0</v>
      </c>
      <c r="H125" s="77">
        <f t="shared" si="9"/>
        <v>80250</v>
      </c>
      <c r="I125" s="77">
        <f t="shared" si="10"/>
        <v>87750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137.22069039494184</v>
      </c>
      <c r="F126" s="75">
        <f t="shared" si="11"/>
        <v>0</v>
      </c>
      <c r="G126" s="76">
        <f t="shared" si="8"/>
        <v>0</v>
      </c>
      <c r="H126" s="77">
        <f t="shared" si="9"/>
        <v>81250</v>
      </c>
      <c r="I126" s="77">
        <f t="shared" si="10"/>
        <v>88750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133.74693677656694</v>
      </c>
      <c r="F127" s="75">
        <f t="shared" si="11"/>
        <v>0</v>
      </c>
      <c r="G127" s="76">
        <f t="shared" si="8"/>
        <v>0</v>
      </c>
      <c r="H127" s="77">
        <f t="shared" si="9"/>
        <v>82250</v>
      </c>
      <c r="I127" s="77">
        <f t="shared" si="10"/>
        <v>89750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130.36112153079785</v>
      </c>
      <c r="F128" s="75">
        <f t="shared" si="11"/>
        <v>0</v>
      </c>
      <c r="G128" s="76">
        <f t="shared" si="8"/>
        <v>0</v>
      </c>
      <c r="H128" s="77">
        <f t="shared" si="9"/>
        <v>83250</v>
      </c>
      <c r="I128" s="77">
        <f t="shared" si="10"/>
        <v>90750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127.06101849014365</v>
      </c>
      <c r="F129" s="75">
        <f t="shared" si="11"/>
        <v>0</v>
      </c>
      <c r="G129" s="76">
        <f t="shared" si="8"/>
        <v>0</v>
      </c>
      <c r="H129" s="77">
        <f t="shared" si="9"/>
        <v>84250</v>
      </c>
      <c r="I129" s="77">
        <f t="shared" si="10"/>
        <v>91750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123.84445784273557</v>
      </c>
      <c r="F130" s="75">
        <f t="shared" si="11"/>
        <v>0</v>
      </c>
      <c r="G130" s="76">
        <f t="shared" si="8"/>
        <v>0</v>
      </c>
      <c r="H130" s="77">
        <f t="shared" si="9"/>
        <v>85250</v>
      </c>
      <c r="I130" s="77">
        <f t="shared" si="10"/>
        <v>92750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120.70932470567961</v>
      </c>
      <c r="F131" s="75">
        <f t="shared" si="11"/>
        <v>0</v>
      </c>
      <c r="G131" s="76">
        <f t="shared" si="8"/>
        <v>0</v>
      </c>
      <c r="H131" s="77">
        <f t="shared" si="9"/>
        <v>86250</v>
      </c>
      <c r="I131" s="77">
        <f t="shared" si="10"/>
        <v>93750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117.65355773452467</v>
      </c>
      <c r="F132" s="75">
        <f t="shared" si="11"/>
        <v>0</v>
      </c>
      <c r="G132" s="76">
        <f t="shared" si="8"/>
        <v>0</v>
      </c>
      <c r="H132" s="77">
        <f t="shared" si="9"/>
        <v>87250</v>
      </c>
      <c r="I132" s="77">
        <f t="shared" si="10"/>
        <v>94750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114.67514776793227</v>
      </c>
      <c r="F133" s="75">
        <f t="shared" si="11"/>
        <v>0</v>
      </c>
      <c r="G133" s="76">
        <f t="shared" si="8"/>
        <v>0</v>
      </c>
      <c r="H133" s="77">
        <f t="shared" si="9"/>
        <v>88250</v>
      </c>
      <c r="I133" s="77">
        <f t="shared" si="10"/>
        <v>95750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111.77213650665668</v>
      </c>
      <c r="F134" s="75">
        <f t="shared" si="11"/>
        <v>0</v>
      </c>
      <c r="G134" s="76">
        <f t="shared" si="8"/>
        <v>0</v>
      </c>
      <c r="H134" s="77">
        <f t="shared" si="9"/>
        <v>89250</v>
      </c>
      <c r="I134" s="77">
        <f t="shared" si="10"/>
        <v>96750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108.94261522596643</v>
      </c>
      <c r="F135" s="75">
        <f t="shared" si="11"/>
        <v>0</v>
      </c>
      <c r="G135" s="76">
        <f t="shared" si="8"/>
        <v>0</v>
      </c>
      <c r="H135" s="77">
        <f t="shared" si="9"/>
        <v>90250</v>
      </c>
      <c r="I135" s="77">
        <f t="shared" si="10"/>
        <v>97750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106.18472352066152</v>
      </c>
      <c r="F136" s="75">
        <f t="shared" si="11"/>
        <v>0</v>
      </c>
      <c r="G136" s="76">
        <f t="shared" si="8"/>
        <v>0</v>
      </c>
      <c r="H136" s="77">
        <f t="shared" si="9"/>
        <v>91250</v>
      </c>
      <c r="I136" s="77">
        <f t="shared" si="10"/>
        <v>98750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103.49664808185997</v>
      </c>
      <c r="F137" s="75">
        <f t="shared" si="11"/>
        <v>0</v>
      </c>
      <c r="G137" s="76">
        <f t="shared" si="8"/>
        <v>0</v>
      </c>
      <c r="H137" s="77">
        <f t="shared" si="9"/>
        <v>92250</v>
      </c>
      <c r="I137" s="77">
        <f t="shared" si="10"/>
        <v>99750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100.8766215047507</v>
      </c>
      <c r="F138" s="75">
        <f t="shared" si="11"/>
        <v>0</v>
      </c>
      <c r="G138" s="76">
        <f t="shared" si="8"/>
        <v>0</v>
      </c>
      <c r="H138" s="77">
        <f t="shared" si="9"/>
        <v>93250</v>
      </c>
      <c r="I138" s="77">
        <f t="shared" si="10"/>
        <v>100750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98.322921126527874</v>
      </c>
      <c r="F139" s="75">
        <f t="shared" si="11"/>
        <v>0</v>
      </c>
      <c r="G139" s="76">
        <f t="shared" si="8"/>
        <v>0</v>
      </c>
      <c r="H139" s="77">
        <f t="shared" si="9"/>
        <v>94250</v>
      </c>
      <c r="I139" s="77">
        <f t="shared" si="10"/>
        <v>101750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95.833867893743232</v>
      </c>
      <c r="F140" s="75">
        <f t="shared" si="11"/>
        <v>0</v>
      </c>
      <c r="G140" s="76">
        <f t="shared" si="8"/>
        <v>0</v>
      </c>
      <c r="H140" s="77">
        <f t="shared" si="9"/>
        <v>95250</v>
      </c>
      <c r="I140" s="77">
        <f t="shared" si="10"/>
        <v>102750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93.407825258331584</v>
      </c>
      <c r="F141" s="75">
        <f t="shared" si="11"/>
        <v>0</v>
      </c>
      <c r="G141" s="76">
        <f t="shared" si="8"/>
        <v>0</v>
      </c>
      <c r="H141" s="77">
        <f t="shared" si="9"/>
        <v>96250</v>
      </c>
      <c r="I141" s="77">
        <f t="shared" si="10"/>
        <v>103750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91.043198101583087</v>
      </c>
      <c r="F142" s="75">
        <f t="shared" si="11"/>
        <v>0</v>
      </c>
      <c r="G142" s="76">
        <f t="shared" si="8"/>
        <v>0</v>
      </c>
      <c r="H142" s="77">
        <f t="shared" si="9"/>
        <v>97250</v>
      </c>
      <c r="I142" s="77">
        <f t="shared" si="10"/>
        <v>104750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88.738431685355735</v>
      </c>
      <c r="F143" s="75">
        <f t="shared" si="11"/>
        <v>0</v>
      </c>
      <c r="G143" s="76">
        <f t="shared" si="8"/>
        <v>0</v>
      </c>
      <c r="H143" s="77">
        <f t="shared" si="9"/>
        <v>98250</v>
      </c>
      <c r="I143" s="77">
        <f t="shared" si="10"/>
        <v>105750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86.492010629837665</v>
      </c>
      <c r="F144" s="75">
        <f t="shared" si="11"/>
        <v>0</v>
      </c>
      <c r="G144" s="76">
        <f t="shared" si="8"/>
        <v>0</v>
      </c>
      <c r="H144" s="77">
        <f t="shared" si="9"/>
        <v>99250</v>
      </c>
      <c r="I144" s="77">
        <f t="shared" si="10"/>
        <v>106750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84.302457917187908</v>
      </c>
      <c r="F145" s="75">
        <f t="shared" si="11"/>
        <v>0</v>
      </c>
      <c r="G145" s="76">
        <f t="shared" si="8"/>
        <v>0</v>
      </c>
      <c r="H145" s="77">
        <f t="shared" si="9"/>
        <v>100250</v>
      </c>
      <c r="I145" s="77">
        <f t="shared" si="10"/>
        <v>107750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82.168333920399448</v>
      </c>
      <c r="F146" s="75">
        <f t="shared" si="11"/>
        <v>0</v>
      </c>
      <c r="G146" s="76">
        <f t="shared" si="8"/>
        <v>0</v>
      </c>
      <c r="H146" s="77">
        <f t="shared" si="9"/>
        <v>101250</v>
      </c>
      <c r="I146" s="77">
        <f t="shared" si="10"/>
        <v>108750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80.088235456747171</v>
      </c>
      <c r="F147" s="75">
        <f t="shared" si="11"/>
        <v>0</v>
      </c>
      <c r="G147" s="76">
        <f t="shared" si="8"/>
        <v>0</v>
      </c>
      <c r="H147" s="77">
        <f t="shared" si="9"/>
        <v>102250</v>
      </c>
      <c r="I147" s="77">
        <f t="shared" si="10"/>
        <v>109750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78.060794865197792</v>
      </c>
      <c r="F148" s="75">
        <f t="shared" si="11"/>
        <v>0</v>
      </c>
      <c r="G148" s="76">
        <f t="shared" si="8"/>
        <v>0</v>
      </c>
      <c r="H148" s="77">
        <f t="shared" si="9"/>
        <v>103250</v>
      </c>
      <c r="I148" s="77">
        <f t="shared" si="10"/>
        <v>110750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76.084679107175063</v>
      </c>
      <c r="F149" s="75">
        <f t="shared" si="11"/>
        <v>0</v>
      </c>
      <c r="G149" s="76">
        <f t="shared" si="8"/>
        <v>0</v>
      </c>
      <c r="H149" s="77">
        <f t="shared" si="9"/>
        <v>104250</v>
      </c>
      <c r="I149" s="77">
        <f t="shared" si="10"/>
        <v>111750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74.158588890089376</v>
      </c>
      <c r="F150" s="75">
        <f t="shared" si="11"/>
        <v>0</v>
      </c>
      <c r="G150" s="76">
        <f t="shared" si="8"/>
        <v>0</v>
      </c>
      <c r="H150" s="77">
        <f t="shared" si="9"/>
        <v>105250</v>
      </c>
      <c r="I150" s="77">
        <f t="shared" si="10"/>
        <v>112750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72.281257813055092</v>
      </c>
      <c r="F151" s="75">
        <f t="shared" si="11"/>
        <v>0</v>
      </c>
      <c r="G151" s="76">
        <f t="shared" si="8"/>
        <v>0</v>
      </c>
      <c r="H151" s="77">
        <f t="shared" si="9"/>
        <v>106250</v>
      </c>
      <c r="I151" s="77">
        <f t="shared" si="10"/>
        <v>113750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70.451451534234309</v>
      </c>
      <c r="F152" s="75">
        <f t="shared" si="11"/>
        <v>0</v>
      </c>
      <c r="G152" s="76">
        <f t="shared" si="8"/>
        <v>0</v>
      </c>
      <c r="H152" s="77">
        <f t="shared" si="9"/>
        <v>107250</v>
      </c>
      <c r="I152" s="77">
        <f t="shared" si="10"/>
        <v>114750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68.667966959259246</v>
      </c>
      <c r="F153" s="75">
        <f t="shared" si="11"/>
        <v>0</v>
      </c>
      <c r="G153" s="76">
        <f t="shared" si="8"/>
        <v>0</v>
      </c>
      <c r="H153" s="77">
        <f t="shared" si="9"/>
        <v>108250</v>
      </c>
      <c r="I153" s="77">
        <f t="shared" si="10"/>
        <v>115750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66.929631450199821</v>
      </c>
      <c r="F154" s="75">
        <f t="shared" si="11"/>
        <v>0</v>
      </c>
      <c r="G154" s="76">
        <f t="shared" si="8"/>
        <v>0</v>
      </c>
      <c r="H154" s="77">
        <f t="shared" si="9"/>
        <v>109250</v>
      </c>
      <c r="I154" s="77">
        <f t="shared" si="10"/>
        <v>116750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65.235302054556442</v>
      </c>
      <c r="F155" s="75">
        <f t="shared" si="11"/>
        <v>0</v>
      </c>
      <c r="G155" s="76">
        <f t="shared" si="8"/>
        <v>0</v>
      </c>
      <c r="H155" s="77">
        <f t="shared" si="9"/>
        <v>110250</v>
      </c>
      <c r="I155" s="77">
        <f t="shared" si="10"/>
        <v>117750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63.583864753770591</v>
      </c>
      <c r="F156" s="75">
        <f t="shared" si="11"/>
        <v>0</v>
      </c>
      <c r="G156" s="76">
        <f t="shared" si="8"/>
        <v>0</v>
      </c>
      <c r="H156" s="77">
        <f t="shared" si="9"/>
        <v>111250</v>
      </c>
      <c r="I156" s="77">
        <f t="shared" si="10"/>
        <v>118750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61.974233730759721</v>
      </c>
      <c r="F157" s="75">
        <f t="shared" si="11"/>
        <v>0</v>
      </c>
      <c r="G157" s="76">
        <f t="shared" si="8"/>
        <v>0</v>
      </c>
      <c r="H157" s="77">
        <f t="shared" si="9"/>
        <v>112250</v>
      </c>
      <c r="I157" s="77">
        <f t="shared" si="10"/>
        <v>119750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60.40535065599439</v>
      </c>
      <c r="F158" s="75">
        <f t="shared" si="11"/>
        <v>0</v>
      </c>
      <c r="G158" s="76">
        <f t="shared" si="8"/>
        <v>0</v>
      </c>
      <c r="H158" s="77">
        <f t="shared" si="9"/>
        <v>113250</v>
      </c>
      <c r="I158" s="77">
        <f t="shared" si="10"/>
        <v>120750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58.876183991648546</v>
      </c>
      <c r="F159" s="75">
        <f t="shared" si="11"/>
        <v>0</v>
      </c>
      <c r="G159" s="76">
        <f t="shared" si="8"/>
        <v>0</v>
      </c>
      <c r="H159" s="77">
        <f t="shared" si="9"/>
        <v>114250</v>
      </c>
      <c r="I159" s="77">
        <f t="shared" si="10"/>
        <v>121750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57.385728313365263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</v>
      </c>
      <c r="H160" s="77">
        <f t="shared" ref="H160:H167" si="15">A160-$C$6/2</f>
        <v>115250</v>
      </c>
      <c r="I160" s="77">
        <f t="shared" ref="I160:I167" si="16">A160+$C$6/2</f>
        <v>122750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55.933003649191889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</v>
      </c>
      <c r="H161" s="77">
        <f t="shared" si="15"/>
        <v>116250</v>
      </c>
      <c r="I161" s="77">
        <f t="shared" si="16"/>
        <v>123750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54.517054835250363</v>
      </c>
      <c r="F162" s="75">
        <f t="shared" si="17"/>
        <v>0</v>
      </c>
      <c r="G162" s="76">
        <f t="shared" si="14"/>
        <v>0</v>
      </c>
      <c r="H162" s="77">
        <f t="shared" si="15"/>
        <v>117250</v>
      </c>
      <c r="I162" s="77">
        <f t="shared" si="16"/>
        <v>124750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53.136950887718605</v>
      </c>
      <c r="F163" s="75">
        <f t="shared" si="17"/>
        <v>0</v>
      </c>
      <c r="G163" s="76">
        <f t="shared" si="14"/>
        <v>0</v>
      </c>
      <c r="H163" s="77">
        <f t="shared" si="15"/>
        <v>118250</v>
      </c>
      <c r="I163" s="77">
        <f t="shared" si="16"/>
        <v>125750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51.791784390710312</v>
      </c>
      <c r="F164" s="75">
        <f t="shared" si="17"/>
        <v>0</v>
      </c>
      <c r="G164" s="76">
        <f t="shared" si="14"/>
        <v>0</v>
      </c>
      <c r="H164" s="77">
        <f t="shared" si="15"/>
        <v>119250</v>
      </c>
      <c r="I164" s="77">
        <f t="shared" si="16"/>
        <v>126750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50.480670899650704</v>
      </c>
      <c r="F165" s="75">
        <f t="shared" si="17"/>
        <v>0</v>
      </c>
      <c r="G165" s="76">
        <f t="shared" si="14"/>
        <v>0</v>
      </c>
      <c r="H165" s="77">
        <f t="shared" si="15"/>
        <v>120250</v>
      </c>
      <c r="I165" s="77">
        <f t="shared" si="16"/>
        <v>127750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49.202748359755674</v>
      </c>
      <c r="F166" s="75">
        <f t="shared" si="17"/>
        <v>0</v>
      </c>
      <c r="G166" s="76">
        <f t="shared" si="14"/>
        <v>0</v>
      </c>
      <c r="H166" s="77">
        <f t="shared" si="15"/>
        <v>121250</v>
      </c>
      <c r="I166" s="77">
        <f t="shared" si="16"/>
        <v>128750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47.9571765392324</v>
      </c>
      <c r="F167" s="84">
        <f t="shared" si="17"/>
        <v>0</v>
      </c>
      <c r="G167" s="85">
        <f t="shared" si="14"/>
        <v>0</v>
      </c>
      <c r="H167" s="86">
        <f t="shared" si="15"/>
        <v>122250</v>
      </c>
      <c r="I167" s="86">
        <f t="shared" si="16"/>
        <v>129750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L26" sqref="L26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70</v>
      </c>
      <c r="B2" s="3"/>
      <c r="C2" s="3"/>
      <c r="D2" s="3"/>
    </row>
    <row r="3" spans="1:17" ht="15.75" thickBot="1" x14ac:dyDescent="0.3">
      <c r="A3" s="150" t="s">
        <v>55</v>
      </c>
      <c r="B3" s="151"/>
      <c r="C3" s="151"/>
      <c r="D3" s="152"/>
      <c r="F3" s="156" t="s">
        <v>11</v>
      </c>
      <c r="G3" s="157"/>
      <c r="H3" s="157"/>
      <c r="I3" s="158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23</v>
      </c>
      <c r="D5" s="17" t="s">
        <v>13</v>
      </c>
      <c r="F5" s="114">
        <v>1500</v>
      </c>
      <c r="G5" s="115">
        <v>26</v>
      </c>
      <c r="H5" s="109">
        <v>1500</v>
      </c>
      <c r="I5" s="107">
        <v>3</v>
      </c>
      <c r="Q5" s="13"/>
    </row>
    <row r="6" spans="1:17" x14ac:dyDescent="0.25">
      <c r="A6" s="20" t="s">
        <v>21</v>
      </c>
      <c r="B6" s="15" t="s">
        <v>22</v>
      </c>
      <c r="C6" s="16">
        <v>9500</v>
      </c>
      <c r="D6" s="17" t="s">
        <v>7</v>
      </c>
      <c r="F6" s="44">
        <v>3000</v>
      </c>
      <c r="G6" s="19">
        <v>25.5</v>
      </c>
      <c r="H6" s="18">
        <v>3000</v>
      </c>
      <c r="I6" s="108">
        <v>0.5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2.9</v>
      </c>
      <c r="D7" s="17" t="s">
        <v>7</v>
      </c>
      <c r="F7" s="44">
        <v>5000</v>
      </c>
      <c r="G7" s="19">
        <v>21.5</v>
      </c>
      <c r="H7" s="18">
        <v>5000</v>
      </c>
      <c r="I7" s="108">
        <v>0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7000</v>
      </c>
      <c r="G8" s="19">
        <v>17</v>
      </c>
      <c r="H8" s="18">
        <v>7000</v>
      </c>
      <c r="I8" s="108">
        <v>0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9000</v>
      </c>
      <c r="G9" s="19">
        <v>10.5</v>
      </c>
      <c r="H9" s="18">
        <v>9000</v>
      </c>
      <c r="I9" s="108">
        <v>0</v>
      </c>
      <c r="K9" s="21"/>
      <c r="L9" s="21"/>
      <c r="M9" s="21"/>
      <c r="Q9" s="13"/>
    </row>
    <row r="10" spans="1:17" ht="15.75" thickBot="1" x14ac:dyDescent="0.3">
      <c r="A10" s="153" t="s">
        <v>53</v>
      </c>
      <c r="B10" s="154"/>
      <c r="C10" s="154"/>
      <c r="D10" s="155"/>
      <c r="E10" s="21"/>
      <c r="F10" s="44">
        <v>10750</v>
      </c>
      <c r="G10" s="19">
        <v>3.5</v>
      </c>
      <c r="H10" s="18">
        <v>10750</v>
      </c>
      <c r="I10" s="108">
        <v>0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0.55000000000000004</v>
      </c>
      <c r="D11" s="30"/>
      <c r="F11" s="44">
        <v>12500</v>
      </c>
      <c r="G11" s="19">
        <v>1</v>
      </c>
      <c r="H11" s="18">
        <v>12500</v>
      </c>
      <c r="I11" s="108">
        <v>0</v>
      </c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420</v>
      </c>
      <c r="D12" s="34" t="s">
        <v>37</v>
      </c>
      <c r="F12" s="18">
        <v>13750</v>
      </c>
      <c r="G12" s="19">
        <v>0.5</v>
      </c>
      <c r="H12" s="18">
        <v>13750</v>
      </c>
      <c r="I12" s="19">
        <v>0</v>
      </c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112</v>
      </c>
      <c r="D13" s="17" t="s">
        <v>31</v>
      </c>
      <c r="F13" s="18">
        <v>15150</v>
      </c>
      <c r="G13" s="19">
        <v>0</v>
      </c>
      <c r="H13" s="18">
        <v>15150</v>
      </c>
      <c r="I13" s="19">
        <v>0</v>
      </c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3.75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3" t="s">
        <v>3</v>
      </c>
      <c r="B16" s="154"/>
      <c r="C16" s="154"/>
      <c r="D16" s="155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3500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1123.4444100206342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2640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39000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3000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3.8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6"/>
      <c r="G23" s="116"/>
      <c r="H23" s="116"/>
      <c r="I23" s="116"/>
      <c r="J23" s="116"/>
      <c r="S23" s="49"/>
      <c r="T23" s="43"/>
      <c r="W23" s="43"/>
    </row>
    <row r="24" spans="1:24" ht="15.75" thickBot="1" x14ac:dyDescent="0.3">
      <c r="A24" s="154" t="s">
        <v>56</v>
      </c>
      <c r="B24" s="154"/>
      <c r="C24" s="154"/>
      <c r="D24" s="155"/>
      <c r="F24" s="159" t="s">
        <v>43</v>
      </c>
      <c r="G24" s="160"/>
      <c r="H24" s="160"/>
      <c r="I24" s="161"/>
      <c r="J24" s="116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0.11062857142857144</v>
      </c>
      <c r="D25" s="30"/>
      <c r="F25" s="141"/>
      <c r="G25" s="142"/>
      <c r="H25" s="142"/>
      <c r="I25" s="143"/>
      <c r="J25" s="116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2.872403340026497</v>
      </c>
      <c r="D26" s="54" t="s">
        <v>34</v>
      </c>
      <c r="F26" s="144"/>
      <c r="G26" s="145"/>
      <c r="H26" s="145"/>
      <c r="I26" s="146"/>
      <c r="J26" s="116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6.6470705126113074</v>
      </c>
      <c r="D27" s="54"/>
      <c r="F27" s="144"/>
      <c r="G27" s="145"/>
      <c r="H27" s="145"/>
      <c r="I27" s="146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14.16472405629615</v>
      </c>
      <c r="D28" s="17" t="s">
        <v>13</v>
      </c>
      <c r="E28" s="21"/>
      <c r="F28" s="144"/>
      <c r="G28" s="145"/>
      <c r="H28" s="145"/>
      <c r="I28" s="146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321.70917408296765</v>
      </c>
      <c r="D29" s="26"/>
      <c r="E29" s="21"/>
      <c r="F29" s="147"/>
      <c r="G29" s="148"/>
      <c r="H29" s="148"/>
      <c r="I29" s="149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3200123.8356420523</v>
      </c>
      <c r="F32" s="70">
        <f>IF(A32&lt;=$C$21,IF($C$12*(1-$C$25*(EXP(A32/$C$19)-1))&gt;0,$C$12*(1-$C$25*(EXP(A32/$C$19)-1)),0),IF($C$29*(1-$C$27*(EXP((A32-$C$21)/$C$20)-1))&gt;0,$C$29*(1-$C$27*(EXP((A32-$C$21)/$C$20)-1)),0))</f>
        <v>466.41318196658875</v>
      </c>
      <c r="G32" s="71">
        <f t="shared" ref="G32:G95" si="1">IF(A32&lt;=$C$21,($C$5-$C$8)*(F32/$C$12)^(1/$C$11)+$C$8, ($C$28-$C$8)*(F32/$C$29)^(1/$C$11)+$C$8)</f>
        <v>27.828785059617587</v>
      </c>
      <c r="H32" s="72">
        <f t="shared" ref="H32:H95" si="2">A32-$C$6/2</f>
        <v>-22750</v>
      </c>
      <c r="I32" s="72">
        <f t="shared" ref="I32:I95" si="3">A32+$C$6/2</f>
        <v>-13250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72462.268999522887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464.21974237123231</v>
      </c>
      <c r="G33" s="76">
        <f t="shared" si="1"/>
        <v>27.591292585436435</v>
      </c>
      <c r="H33" s="77">
        <f t="shared" si="2"/>
        <v>-12750</v>
      </c>
      <c r="I33" s="77">
        <f t="shared" si="3"/>
        <v>-3250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49614.251446494527</v>
      </c>
      <c r="F34" s="75">
        <f t="shared" si="5"/>
        <v>463.18623211559731</v>
      </c>
      <c r="G34" s="76">
        <f t="shared" si="1"/>
        <v>27.479707856374269</v>
      </c>
      <c r="H34" s="77">
        <f t="shared" si="2"/>
        <v>-11750</v>
      </c>
      <c r="I34" s="77">
        <f t="shared" si="3"/>
        <v>-2250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33970.423236570095</v>
      </c>
      <c r="F35" s="75">
        <f t="shared" si="5"/>
        <v>461.67677674795254</v>
      </c>
      <c r="G35" s="76">
        <f t="shared" si="1"/>
        <v>27.317102604573353</v>
      </c>
      <c r="H35" s="77">
        <f t="shared" si="2"/>
        <v>-10750</v>
      </c>
      <c r="I35" s="77">
        <f t="shared" si="3"/>
        <v>-1250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23259.237441407287</v>
      </c>
      <c r="F36" s="75">
        <f t="shared" si="5"/>
        <v>459.47219726314466</v>
      </c>
      <c r="G36" s="76">
        <f t="shared" si="1"/>
        <v>27.080396086020261</v>
      </c>
      <c r="H36" s="77">
        <f t="shared" si="2"/>
        <v>-9750</v>
      </c>
      <c r="I36" s="77">
        <f t="shared" si="3"/>
        <v>-250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15925.386698549273</v>
      </c>
      <c r="F37" s="75">
        <f t="shared" si="5"/>
        <v>456.25237983162987</v>
      </c>
      <c r="G37" s="76">
        <f t="shared" si="1"/>
        <v>26.736349705126052</v>
      </c>
      <c r="H37" s="77">
        <f t="shared" si="2"/>
        <v>-8750</v>
      </c>
      <c r="I37" s="77">
        <f t="shared" si="3"/>
        <v>750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10903.966311759925</v>
      </c>
      <c r="F38" s="75">
        <f t="shared" si="5"/>
        <v>451.54979398080036</v>
      </c>
      <c r="G38" s="76">
        <f t="shared" si="1"/>
        <v>26.237425251887082</v>
      </c>
      <c r="H38" s="77">
        <f t="shared" si="2"/>
        <v>-7750</v>
      </c>
      <c r="I38" s="77">
        <f t="shared" si="3"/>
        <v>1750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7465.8457956833299</v>
      </c>
      <c r="F39" s="75">
        <f t="shared" si="5"/>
        <v>444.68160528538812</v>
      </c>
      <c r="G39" s="76">
        <f t="shared" si="1"/>
        <v>25.516348008718719</v>
      </c>
      <c r="H39" s="77">
        <f t="shared" si="2"/>
        <v>-6750</v>
      </c>
      <c r="I39" s="77">
        <f t="shared" si="3"/>
        <v>2750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5111.7961896863271</v>
      </c>
      <c r="F40" s="75">
        <f t="shared" si="5"/>
        <v>434.65052505588665</v>
      </c>
      <c r="G40" s="76">
        <f t="shared" si="1"/>
        <v>24.479482511652343</v>
      </c>
      <c r="H40" s="77">
        <f t="shared" si="2"/>
        <v>-5750</v>
      </c>
      <c r="I40" s="77">
        <f t="shared" si="3"/>
        <v>3750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3500</v>
      </c>
      <c r="F41" s="75">
        <f t="shared" si="5"/>
        <v>420</v>
      </c>
      <c r="G41" s="76">
        <f t="shared" si="1"/>
        <v>23</v>
      </c>
      <c r="H41" s="77">
        <f t="shared" si="2"/>
        <v>-4750</v>
      </c>
      <c r="I41" s="77">
        <f t="shared" si="3"/>
        <v>4750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2396.4179214961405</v>
      </c>
      <c r="F42" s="75">
        <f t="shared" si="5"/>
        <v>398.60271481211845</v>
      </c>
      <c r="G42" s="76">
        <f t="shared" si="1"/>
        <v>20.91407570731258</v>
      </c>
      <c r="H42" s="77">
        <f t="shared" si="2"/>
        <v>-3750</v>
      </c>
      <c r="I42" s="77">
        <f t="shared" si="3"/>
        <v>5750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1640.8053869908235</v>
      </c>
      <c r="F43" s="75">
        <f t="shared" si="5"/>
        <v>367.35169741410562</v>
      </c>
      <c r="G43" s="76">
        <f t="shared" si="1"/>
        <v>18.028899540432931</v>
      </c>
      <c r="H43" s="77">
        <f t="shared" si="2"/>
        <v>-2750</v>
      </c>
      <c r="I43" s="77">
        <f t="shared" si="3"/>
        <v>6750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1123.4444100206342</v>
      </c>
      <c r="F44" s="75">
        <f t="shared" si="5"/>
        <v>321.70917408296765</v>
      </c>
      <c r="G44" s="76">
        <f t="shared" si="1"/>
        <v>14.16472405629615</v>
      </c>
      <c r="H44" s="77">
        <f t="shared" si="2"/>
        <v>-1750</v>
      </c>
      <c r="I44" s="77">
        <f t="shared" si="3"/>
        <v>7750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1095.0043178368678</v>
      </c>
      <c r="F45" s="75">
        <f t="shared" si="5"/>
        <v>266.16878733118176</v>
      </c>
      <c r="G45" s="76">
        <f t="shared" si="1"/>
        <v>10.035991025856672</v>
      </c>
      <c r="H45" s="77">
        <f t="shared" si="2"/>
        <v>-750</v>
      </c>
      <c r="I45" s="77">
        <f t="shared" si="3"/>
        <v>8750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1067.2841890408815</v>
      </c>
      <c r="F46" s="75">
        <f t="shared" si="5"/>
        <v>209.18587319077042</v>
      </c>
      <c r="G46" s="76">
        <f t="shared" si="1"/>
        <v>6.476396106963497</v>
      </c>
      <c r="H46" s="77">
        <f t="shared" si="2"/>
        <v>250</v>
      </c>
      <c r="I46" s="77">
        <f t="shared" si="3"/>
        <v>9750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1040.2657976973869</v>
      </c>
      <c r="F47" s="75">
        <f t="shared" si="5"/>
        <v>150.72296549722429</v>
      </c>
      <c r="G47" s="76">
        <f t="shared" si="1"/>
        <v>3.5686989135460077</v>
      </c>
      <c r="H47" s="77">
        <f t="shared" si="2"/>
        <v>1250</v>
      </c>
      <c r="I47" s="77">
        <f t="shared" si="3"/>
        <v>10750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1013.9313792622195</v>
      </c>
      <c r="F48" s="75">
        <f t="shared" si="5"/>
        <v>90.741624992911085</v>
      </c>
      <c r="G48" s="76">
        <f t="shared" si="1"/>
        <v>1.4185085197782339</v>
      </c>
      <c r="H48" s="77">
        <f t="shared" si="2"/>
        <v>2250</v>
      </c>
      <c r="I48" s="77">
        <f t="shared" si="3"/>
        <v>11750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988.26361890218413</v>
      </c>
      <c r="F49" s="75">
        <f t="shared" si="5"/>
        <v>29.202414053329964</v>
      </c>
      <c r="G49" s="76">
        <f t="shared" si="1"/>
        <v>0.18054331274622826</v>
      </c>
      <c r="H49" s="77">
        <f t="shared" si="2"/>
        <v>3250</v>
      </c>
      <c r="I49" s="77">
        <f t="shared" si="3"/>
        <v>12750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963.24564011058146</v>
      </c>
      <c r="F50" s="75">
        <f t="shared" si="5"/>
        <v>0</v>
      </c>
      <c r="G50" s="76">
        <f t="shared" si="1"/>
        <v>0</v>
      </c>
      <c r="H50" s="77">
        <f t="shared" si="2"/>
        <v>4250</v>
      </c>
      <c r="I50" s="77">
        <f t="shared" si="3"/>
        <v>13750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938.86099361093591</v>
      </c>
      <c r="F51" s="75">
        <f t="shared" si="5"/>
        <v>0</v>
      </c>
      <c r="G51" s="76">
        <f t="shared" si="1"/>
        <v>0</v>
      </c>
      <c r="H51" s="77">
        <f t="shared" si="2"/>
        <v>5250</v>
      </c>
      <c r="I51" s="77">
        <f t="shared" si="3"/>
        <v>14750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915.09364654162516</v>
      </c>
      <c r="F52" s="75">
        <f t="shared" si="5"/>
        <v>0</v>
      </c>
      <c r="G52" s="76">
        <f t="shared" si="1"/>
        <v>0</v>
      </c>
      <c r="H52" s="77">
        <f t="shared" si="2"/>
        <v>6250</v>
      </c>
      <c r="I52" s="77">
        <f t="shared" si="3"/>
        <v>15750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891.92797191430213</v>
      </c>
      <c r="F53" s="75">
        <f t="shared" si="5"/>
        <v>0</v>
      </c>
      <c r="G53" s="76">
        <f t="shared" si="1"/>
        <v>0</v>
      </c>
      <c r="H53" s="77">
        <f t="shared" si="2"/>
        <v>7250</v>
      </c>
      <c r="I53" s="77">
        <f t="shared" si="3"/>
        <v>16750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869.34873833917879</v>
      </c>
      <c r="F54" s="75">
        <f t="shared" si="5"/>
        <v>0</v>
      </c>
      <c r="G54" s="76">
        <f t="shared" si="1"/>
        <v>0</v>
      </c>
      <c r="H54" s="77">
        <f t="shared" si="2"/>
        <v>8250</v>
      </c>
      <c r="I54" s="77">
        <f t="shared" si="3"/>
        <v>17750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847.34110001041336</v>
      </c>
      <c r="F55" s="75">
        <f t="shared" si="5"/>
        <v>0</v>
      </c>
      <c r="G55" s="76">
        <f t="shared" si="1"/>
        <v>0</v>
      </c>
      <c r="H55" s="77">
        <f t="shared" si="2"/>
        <v>9250</v>
      </c>
      <c r="I55" s="77">
        <f t="shared" si="3"/>
        <v>18750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825.89058694502046</v>
      </c>
      <c r="F56" s="75">
        <f t="shared" si="5"/>
        <v>0</v>
      </c>
      <c r="G56" s="76">
        <f t="shared" si="1"/>
        <v>0</v>
      </c>
      <c r="H56" s="77">
        <f t="shared" si="2"/>
        <v>10250</v>
      </c>
      <c r="I56" s="77">
        <f t="shared" si="3"/>
        <v>19750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804.98309546888254</v>
      </c>
      <c r="F57" s="75">
        <f t="shared" si="5"/>
        <v>0</v>
      </c>
      <c r="G57" s="76">
        <f t="shared" si="1"/>
        <v>0</v>
      </c>
      <c r="H57" s="77">
        <f t="shared" si="2"/>
        <v>11250</v>
      </c>
      <c r="I57" s="77">
        <f t="shared" si="3"/>
        <v>20750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784.60487894360904</v>
      </c>
      <c r="F58" s="75">
        <f t="shared" si="5"/>
        <v>0</v>
      </c>
      <c r="G58" s="76">
        <f t="shared" si="1"/>
        <v>0</v>
      </c>
      <c r="H58" s="77">
        <f t="shared" si="2"/>
        <v>12250</v>
      </c>
      <c r="I58" s="77">
        <f t="shared" si="3"/>
        <v>21750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764.74253872814666</v>
      </c>
      <c r="F59" s="75">
        <f t="shared" si="5"/>
        <v>0</v>
      </c>
      <c r="G59" s="76">
        <f t="shared" si="1"/>
        <v>0</v>
      </c>
      <c r="H59" s="77">
        <f t="shared" si="2"/>
        <v>13250</v>
      </c>
      <c r="I59" s="77">
        <f t="shared" si="3"/>
        <v>22750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745.38301536919687</v>
      </c>
      <c r="F60" s="75">
        <f t="shared" si="5"/>
        <v>0</v>
      </c>
      <c r="G60" s="76">
        <f t="shared" si="1"/>
        <v>0</v>
      </c>
      <c r="H60" s="77">
        <f t="shared" si="2"/>
        <v>14250</v>
      </c>
      <c r="I60" s="77">
        <f t="shared" si="3"/>
        <v>23750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726.51358001464791</v>
      </c>
      <c r="F61" s="75">
        <f t="shared" si="5"/>
        <v>0</v>
      </c>
      <c r="G61" s="76">
        <f t="shared" si="1"/>
        <v>0</v>
      </c>
      <c r="H61" s="77">
        <f t="shared" si="2"/>
        <v>15250</v>
      </c>
      <c r="I61" s="77">
        <f t="shared" si="3"/>
        <v>24750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708.12182604437771</v>
      </c>
      <c r="F62" s="75">
        <f t="shared" si="5"/>
        <v>0</v>
      </c>
      <c r="G62" s="76">
        <f t="shared" si="1"/>
        <v>0</v>
      </c>
      <c r="H62" s="77">
        <f t="shared" si="2"/>
        <v>16250</v>
      </c>
      <c r="I62" s="77">
        <f t="shared" si="3"/>
        <v>25750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690.19566091292359</v>
      </c>
      <c r="F63" s="75">
        <f t="shared" si="5"/>
        <v>0</v>
      </c>
      <c r="G63" s="76">
        <f t="shared" si="1"/>
        <v>0</v>
      </c>
      <c r="H63" s="77">
        <f t="shared" si="2"/>
        <v>17250</v>
      </c>
      <c r="I63" s="77">
        <f t="shared" si="3"/>
        <v>26750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672.72329819865388</v>
      </c>
      <c r="F64" s="75">
        <f t="shared" si="5"/>
        <v>0</v>
      </c>
      <c r="G64" s="76">
        <f t="shared" si="1"/>
        <v>0</v>
      </c>
      <c r="H64" s="77">
        <f t="shared" si="2"/>
        <v>18250</v>
      </c>
      <c r="I64" s="77">
        <f t="shared" si="3"/>
        <v>27750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655.69324985421849</v>
      </c>
      <c r="F65" s="75">
        <f t="shared" si="5"/>
        <v>0</v>
      </c>
      <c r="G65" s="76">
        <f t="shared" si="1"/>
        <v>0</v>
      </c>
      <c r="H65" s="77">
        <f t="shared" si="2"/>
        <v>19250</v>
      </c>
      <c r="I65" s="77">
        <f t="shared" si="3"/>
        <v>28750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639.09431865317674</v>
      </c>
      <c r="F66" s="75">
        <f t="shared" si="5"/>
        <v>0</v>
      </c>
      <c r="G66" s="76">
        <f t="shared" si="1"/>
        <v>0</v>
      </c>
      <c r="H66" s="77">
        <f t="shared" si="2"/>
        <v>20250</v>
      </c>
      <c r="I66" s="77">
        <f t="shared" si="3"/>
        <v>29750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622.91559082784192</v>
      </c>
      <c r="F67" s="75">
        <f t="shared" si="5"/>
        <v>0</v>
      </c>
      <c r="G67" s="76">
        <f t="shared" si="1"/>
        <v>0</v>
      </c>
      <c r="H67" s="77">
        <f t="shared" si="2"/>
        <v>21250</v>
      </c>
      <c r="I67" s="77">
        <f t="shared" si="3"/>
        <v>30750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607.14642889349773</v>
      </c>
      <c r="F68" s="75">
        <f t="shared" si="5"/>
        <v>0</v>
      </c>
      <c r="G68" s="76">
        <f t="shared" si="1"/>
        <v>0</v>
      </c>
      <c r="H68" s="77">
        <f t="shared" si="2"/>
        <v>22250</v>
      </c>
      <c r="I68" s="77">
        <f t="shared" si="3"/>
        <v>31750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591.77646465427165</v>
      </c>
      <c r="F69" s="75">
        <f t="shared" si="5"/>
        <v>0</v>
      </c>
      <c r="G69" s="76">
        <f t="shared" si="1"/>
        <v>0</v>
      </c>
      <c r="H69" s="77">
        <f t="shared" si="2"/>
        <v>23250</v>
      </c>
      <c r="I69" s="77">
        <f t="shared" si="3"/>
        <v>32750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576.79559238606407</v>
      </c>
      <c r="F70" s="75">
        <f t="shared" si="5"/>
        <v>0</v>
      </c>
      <c r="G70" s="76">
        <f t="shared" si="1"/>
        <v>0</v>
      </c>
      <c r="H70" s="77">
        <f t="shared" si="2"/>
        <v>24250</v>
      </c>
      <c r="I70" s="77">
        <f t="shared" si="3"/>
        <v>33750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562.19396219205339</v>
      </c>
      <c r="F71" s="75">
        <f t="shared" si="5"/>
        <v>0</v>
      </c>
      <c r="G71" s="76">
        <f t="shared" si="1"/>
        <v>0</v>
      </c>
      <c r="H71" s="77">
        <f t="shared" si="2"/>
        <v>25250</v>
      </c>
      <c r="I71" s="77">
        <f t="shared" si="3"/>
        <v>34750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547.9619735264057</v>
      </c>
      <c r="F72" s="75">
        <f t="shared" si="5"/>
        <v>0</v>
      </c>
      <c r="G72" s="76">
        <f t="shared" si="1"/>
        <v>0</v>
      </c>
      <c r="H72" s="77">
        <f t="shared" si="2"/>
        <v>26250</v>
      </c>
      <c r="I72" s="77">
        <f t="shared" si="3"/>
        <v>35750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534.09026888193353</v>
      </c>
      <c r="F73" s="75">
        <f t="shared" si="5"/>
        <v>0</v>
      </c>
      <c r="G73" s="76">
        <f t="shared" si="1"/>
        <v>0</v>
      </c>
      <c r="H73" s="77">
        <f t="shared" si="2"/>
        <v>27250</v>
      </c>
      <c r="I73" s="77">
        <f t="shared" si="3"/>
        <v>36750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520.56972763755118</v>
      </c>
      <c r="F74" s="75">
        <f t="shared" si="5"/>
        <v>0</v>
      </c>
      <c r="G74" s="76">
        <f t="shared" si="1"/>
        <v>0</v>
      </c>
      <c r="H74" s="77">
        <f t="shared" si="2"/>
        <v>28250</v>
      </c>
      <c r="I74" s="77">
        <f t="shared" si="3"/>
        <v>37750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507.39146006148286</v>
      </c>
      <c r="F75" s="75">
        <f t="shared" si="5"/>
        <v>0</v>
      </c>
      <c r="G75" s="76">
        <f t="shared" si="1"/>
        <v>0</v>
      </c>
      <c r="H75" s="77">
        <f t="shared" si="2"/>
        <v>29250</v>
      </c>
      <c r="I75" s="77">
        <f t="shared" si="3"/>
        <v>38750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494.54680146627976</v>
      </c>
      <c r="F76" s="75">
        <f t="shared" si="5"/>
        <v>0</v>
      </c>
      <c r="G76" s="76">
        <f t="shared" si="1"/>
        <v>0</v>
      </c>
      <c r="H76" s="77">
        <f t="shared" si="2"/>
        <v>30250</v>
      </c>
      <c r="I76" s="77">
        <f t="shared" si="3"/>
        <v>39750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482.02730651180349</v>
      </c>
      <c r="F77" s="75">
        <f t="shared" si="5"/>
        <v>0</v>
      </c>
      <c r="G77" s="76">
        <f t="shared" si="1"/>
        <v>0</v>
      </c>
      <c r="H77" s="77">
        <f t="shared" si="2"/>
        <v>31250</v>
      </c>
      <c r="I77" s="77">
        <f t="shared" si="3"/>
        <v>40750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469.82474365243024</v>
      </c>
      <c r="F78" s="75">
        <f t="shared" si="5"/>
        <v>0</v>
      </c>
      <c r="G78" s="76">
        <f t="shared" si="1"/>
        <v>0</v>
      </c>
      <c r="H78" s="77">
        <f t="shared" si="2"/>
        <v>32250</v>
      </c>
      <c r="I78" s="77">
        <f t="shared" si="3"/>
        <v>41750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457.93108972482361</v>
      </c>
      <c r="F79" s="75">
        <f t="shared" si="5"/>
        <v>0</v>
      </c>
      <c r="G79" s="76">
        <f t="shared" si="1"/>
        <v>0</v>
      </c>
      <c r="H79" s="77">
        <f t="shared" si="2"/>
        <v>33250</v>
      </c>
      <c r="I79" s="77">
        <f t="shared" si="3"/>
        <v>42750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446.33852467271981</v>
      </c>
      <c r="F80" s="75">
        <f t="shared" si="5"/>
        <v>0</v>
      </c>
      <c r="G80" s="76">
        <f t="shared" si="1"/>
        <v>0</v>
      </c>
      <c r="H80" s="77">
        <f t="shared" si="2"/>
        <v>34250</v>
      </c>
      <c r="I80" s="77">
        <f t="shared" si="3"/>
        <v>43750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435.03942640525395</v>
      </c>
      <c r="F81" s="75">
        <f t="shared" si="5"/>
        <v>0</v>
      </c>
      <c r="G81" s="76">
        <f t="shared" si="1"/>
        <v>0</v>
      </c>
      <c r="H81" s="77">
        <f t="shared" si="2"/>
        <v>35250</v>
      </c>
      <c r="I81" s="77">
        <f t="shared" si="3"/>
        <v>44750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424.02636578544895</v>
      </c>
      <c r="F82" s="75">
        <f t="shared" si="5"/>
        <v>0</v>
      </c>
      <c r="G82" s="76">
        <f t="shared" si="1"/>
        <v>0</v>
      </c>
      <c r="H82" s="77">
        <f t="shared" si="2"/>
        <v>36250</v>
      </c>
      <c r="I82" s="77">
        <f t="shared" si="3"/>
        <v>45750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413.29210174557164</v>
      </c>
      <c r="F83" s="75">
        <f t="shared" si="5"/>
        <v>0</v>
      </c>
      <c r="G83" s="76">
        <f t="shared" si="1"/>
        <v>0</v>
      </c>
      <c r="H83" s="77">
        <f t="shared" si="2"/>
        <v>37250</v>
      </c>
      <c r="I83" s="77">
        <f t="shared" si="3"/>
        <v>46750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402.8295765261434</v>
      </c>
      <c r="F84" s="75">
        <f t="shared" si="5"/>
        <v>0</v>
      </c>
      <c r="G84" s="76">
        <f t="shared" si="1"/>
        <v>0</v>
      </c>
      <c r="H84" s="77">
        <f t="shared" si="2"/>
        <v>38250</v>
      </c>
      <c r="I84" s="77">
        <f t="shared" si="3"/>
        <v>47750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392.63191103547547</v>
      </c>
      <c r="F85" s="75">
        <f t="shared" si="5"/>
        <v>0</v>
      </c>
      <c r="G85" s="76">
        <f t="shared" si="1"/>
        <v>0</v>
      </c>
      <c r="H85" s="77">
        <f t="shared" si="2"/>
        <v>39250</v>
      </c>
      <c r="I85" s="77">
        <f t="shared" si="3"/>
        <v>48750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382.69240032667932</v>
      </c>
      <c r="F86" s="75">
        <f t="shared" si="5"/>
        <v>0</v>
      </c>
      <c r="G86" s="76">
        <f t="shared" si="1"/>
        <v>0</v>
      </c>
      <c r="H86" s="77">
        <f t="shared" si="2"/>
        <v>40250</v>
      </c>
      <c r="I86" s="77">
        <f t="shared" si="3"/>
        <v>49750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373.004509189175</v>
      </c>
      <c r="F87" s="75">
        <f t="shared" si="5"/>
        <v>0</v>
      </c>
      <c r="G87" s="76">
        <f t="shared" si="1"/>
        <v>0</v>
      </c>
      <c r="H87" s="77">
        <f t="shared" si="2"/>
        <v>41250</v>
      </c>
      <c r="I87" s="77">
        <f t="shared" si="3"/>
        <v>50750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363.56186785180273</v>
      </c>
      <c r="F88" s="75">
        <f t="shared" si="5"/>
        <v>0</v>
      </c>
      <c r="G88" s="76">
        <f t="shared" si="1"/>
        <v>0</v>
      </c>
      <c r="H88" s="77">
        <f t="shared" si="2"/>
        <v>42250</v>
      </c>
      <c r="I88" s="77">
        <f t="shared" si="3"/>
        <v>51750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354.35826779470904</v>
      </c>
      <c r="F89" s="75">
        <f t="shared" si="5"/>
        <v>0</v>
      </c>
      <c r="G89" s="76">
        <f t="shared" si="1"/>
        <v>0</v>
      </c>
      <c r="H89" s="77">
        <f t="shared" si="2"/>
        <v>43250</v>
      </c>
      <c r="I89" s="77">
        <f t="shared" si="3"/>
        <v>52750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345.38765766725618</v>
      </c>
      <c r="F90" s="75">
        <f t="shared" si="5"/>
        <v>0</v>
      </c>
      <c r="G90" s="76">
        <f t="shared" si="1"/>
        <v>0</v>
      </c>
      <c r="H90" s="77">
        <f t="shared" si="2"/>
        <v>44250</v>
      </c>
      <c r="I90" s="77">
        <f t="shared" si="3"/>
        <v>53750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336.64413930927043</v>
      </c>
      <c r="F91" s="75">
        <f t="shared" si="5"/>
        <v>0</v>
      </c>
      <c r="G91" s="76">
        <f t="shared" si="1"/>
        <v>0</v>
      </c>
      <c r="H91" s="77">
        <f t="shared" si="2"/>
        <v>45250</v>
      </c>
      <c r="I91" s="77">
        <f t="shared" si="3"/>
        <v>54750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328.1219638730114</v>
      </c>
      <c r="F92" s="75">
        <f t="shared" si="5"/>
        <v>0</v>
      </c>
      <c r="G92" s="76">
        <f t="shared" si="1"/>
        <v>0</v>
      </c>
      <c r="H92" s="77">
        <f t="shared" si="2"/>
        <v>46250</v>
      </c>
      <c r="I92" s="77">
        <f t="shared" si="3"/>
        <v>55750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319.81552804331551</v>
      </c>
      <c r="F93" s="75">
        <f t="shared" si="5"/>
        <v>0</v>
      </c>
      <c r="G93" s="76">
        <f t="shared" si="1"/>
        <v>0</v>
      </c>
      <c r="H93" s="77">
        <f t="shared" si="2"/>
        <v>47250</v>
      </c>
      <c r="I93" s="77">
        <f t="shared" si="3"/>
        <v>56750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311.71937035342609</v>
      </c>
      <c r="F94" s="75">
        <f t="shared" si="5"/>
        <v>0</v>
      </c>
      <c r="G94" s="76">
        <f t="shared" si="1"/>
        <v>0</v>
      </c>
      <c r="H94" s="77">
        <f t="shared" si="2"/>
        <v>48250</v>
      </c>
      <c r="I94" s="77">
        <f t="shared" si="3"/>
        <v>57750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303.82816759408865</v>
      </c>
      <c r="F95" s="75">
        <f t="shared" si="5"/>
        <v>0</v>
      </c>
      <c r="G95" s="76">
        <f t="shared" si="1"/>
        <v>0</v>
      </c>
      <c r="H95" s="77">
        <f t="shared" si="2"/>
        <v>49250</v>
      </c>
      <c r="I95" s="77">
        <f t="shared" si="3"/>
        <v>58750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296.13673131355029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</v>
      </c>
      <c r="H96" s="77">
        <f t="shared" ref="H96:H159" si="9">A96-$C$6/2</f>
        <v>50250</v>
      </c>
      <c r="I96" s="77">
        <f t="shared" ref="I96:I159" si="10">A96+$C$6/2</f>
        <v>59750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288.64000440616201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</v>
      </c>
      <c r="H97" s="77">
        <f t="shared" si="9"/>
        <v>51250</v>
      </c>
      <c r="I97" s="77">
        <f t="shared" si="10"/>
        <v>60750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281.33305778734069</v>
      </c>
      <c r="F98" s="75">
        <f t="shared" si="11"/>
        <v>0</v>
      </c>
      <c r="G98" s="76">
        <f t="shared" si="8"/>
        <v>0</v>
      </c>
      <c r="H98" s="77">
        <f t="shared" si="9"/>
        <v>52250</v>
      </c>
      <c r="I98" s="77">
        <f t="shared" si="10"/>
        <v>61750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274.21108715270469</v>
      </c>
      <c r="F99" s="75">
        <f t="shared" si="11"/>
        <v>0</v>
      </c>
      <c r="G99" s="76">
        <f t="shared" si="8"/>
        <v>0</v>
      </c>
      <c r="H99" s="77">
        <f t="shared" si="9"/>
        <v>53250</v>
      </c>
      <c r="I99" s="77">
        <f t="shared" si="10"/>
        <v>62750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267.26940981925264</v>
      </c>
      <c r="F100" s="75">
        <f t="shared" si="11"/>
        <v>0</v>
      </c>
      <c r="G100" s="76">
        <f t="shared" si="8"/>
        <v>0</v>
      </c>
      <c r="H100" s="77">
        <f t="shared" si="9"/>
        <v>54250</v>
      </c>
      <c r="I100" s="77">
        <f t="shared" si="10"/>
        <v>63750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260.50346164650705</v>
      </c>
      <c r="F101" s="75">
        <f t="shared" si="11"/>
        <v>0</v>
      </c>
      <c r="G101" s="76">
        <f t="shared" si="8"/>
        <v>0</v>
      </c>
      <c r="H101" s="77">
        <f t="shared" si="9"/>
        <v>55250</v>
      </c>
      <c r="I101" s="77">
        <f t="shared" si="10"/>
        <v>64750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253.90879403560058</v>
      </c>
      <c r="F102" s="75">
        <f t="shared" si="11"/>
        <v>0</v>
      </c>
      <c r="G102" s="76">
        <f t="shared" si="8"/>
        <v>0</v>
      </c>
      <c r="H102" s="77">
        <f t="shared" si="9"/>
        <v>56250</v>
      </c>
      <c r="I102" s="77">
        <f t="shared" si="10"/>
        <v>65750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247.48107100433037</v>
      </c>
      <c r="F103" s="75">
        <f t="shared" si="11"/>
        <v>0</v>
      </c>
      <c r="G103" s="76">
        <f t="shared" si="8"/>
        <v>0</v>
      </c>
      <c r="H103" s="77">
        <f t="shared" si="9"/>
        <v>57250</v>
      </c>
      <c r="I103" s="77">
        <f t="shared" si="10"/>
        <v>66750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241.2160663362568</v>
      </c>
      <c r="F104" s="75">
        <f t="shared" si="11"/>
        <v>0</v>
      </c>
      <c r="G104" s="76">
        <f t="shared" si="8"/>
        <v>0</v>
      </c>
      <c r="H104" s="77">
        <f t="shared" si="9"/>
        <v>58250</v>
      </c>
      <c r="I104" s="77">
        <f t="shared" si="10"/>
        <v>67750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235.10966080197437</v>
      </c>
      <c r="F105" s="75">
        <f t="shared" si="11"/>
        <v>0</v>
      </c>
      <c r="G105" s="76">
        <f t="shared" si="8"/>
        <v>0</v>
      </c>
      <c r="H105" s="77">
        <f t="shared" si="9"/>
        <v>59250</v>
      </c>
      <c r="I105" s="77">
        <f t="shared" si="10"/>
        <v>68750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229.15783945072533</v>
      </c>
      <c r="F106" s="75">
        <f t="shared" si="11"/>
        <v>0</v>
      </c>
      <c r="G106" s="76">
        <f t="shared" si="8"/>
        <v>0</v>
      </c>
      <c r="H106" s="77">
        <f t="shared" si="9"/>
        <v>60250</v>
      </c>
      <c r="I106" s="77">
        <f t="shared" si="10"/>
        <v>69750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223.35668897057678</v>
      </c>
      <c r="F107" s="75">
        <f t="shared" si="11"/>
        <v>0</v>
      </c>
      <c r="G107" s="76">
        <f t="shared" si="8"/>
        <v>0</v>
      </c>
      <c r="H107" s="77">
        <f t="shared" si="9"/>
        <v>61250</v>
      </c>
      <c r="I107" s="77">
        <f t="shared" si="10"/>
        <v>70750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217.70239511542525</v>
      </c>
      <c r="F108" s="75">
        <f t="shared" si="11"/>
        <v>0</v>
      </c>
      <c r="G108" s="76">
        <f t="shared" si="8"/>
        <v>0</v>
      </c>
      <c r="H108" s="77">
        <f t="shared" si="9"/>
        <v>62250</v>
      </c>
      <c r="I108" s="77">
        <f t="shared" si="10"/>
        <v>71750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212.19124019713627</v>
      </c>
      <c r="F109" s="75">
        <f t="shared" si="11"/>
        <v>0</v>
      </c>
      <c r="G109" s="76">
        <f t="shared" si="8"/>
        <v>0</v>
      </c>
      <c r="H109" s="77">
        <f t="shared" si="9"/>
        <v>63250</v>
      </c>
      <c r="I109" s="77">
        <f t="shared" si="10"/>
        <v>72750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206.81960064117158</v>
      </c>
      <c r="F110" s="75">
        <f t="shared" si="11"/>
        <v>0</v>
      </c>
      <c r="G110" s="76">
        <f t="shared" si="8"/>
        <v>0</v>
      </c>
      <c r="H110" s="77">
        <f t="shared" si="9"/>
        <v>64250</v>
      </c>
      <c r="I110" s="77">
        <f t="shared" si="10"/>
        <v>73750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201.58394460409482</v>
      </c>
      <c r="F111" s="75">
        <f t="shared" si="11"/>
        <v>0</v>
      </c>
      <c r="G111" s="76">
        <f t="shared" si="8"/>
        <v>0</v>
      </c>
      <c r="H111" s="77">
        <f t="shared" si="9"/>
        <v>65250</v>
      </c>
      <c r="I111" s="77">
        <f t="shared" si="10"/>
        <v>74750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196.48082965139108</v>
      </c>
      <c r="F112" s="75">
        <f t="shared" si="11"/>
        <v>0</v>
      </c>
      <c r="G112" s="76">
        <f t="shared" si="8"/>
        <v>0</v>
      </c>
      <c r="H112" s="77">
        <f t="shared" si="9"/>
        <v>66250</v>
      </c>
      <c r="I112" s="77">
        <f t="shared" si="10"/>
        <v>75750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191.50690049407228</v>
      </c>
      <c r="F113" s="75">
        <f t="shared" si="11"/>
        <v>0</v>
      </c>
      <c r="G113" s="76">
        <f t="shared" si="8"/>
        <v>0</v>
      </c>
      <c r="H113" s="77">
        <f t="shared" si="9"/>
        <v>67250</v>
      </c>
      <c r="I113" s="77">
        <f t="shared" si="10"/>
        <v>76750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186.65888678258048</v>
      </c>
      <c r="F114" s="75">
        <f t="shared" si="11"/>
        <v>0</v>
      </c>
      <c r="G114" s="76">
        <f t="shared" si="8"/>
        <v>0</v>
      </c>
      <c r="H114" s="77">
        <f t="shared" si="9"/>
        <v>68250</v>
      </c>
      <c r="I114" s="77">
        <f t="shared" si="10"/>
        <v>77750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181.93360095653924</v>
      </c>
      <c r="F115" s="75">
        <f t="shared" si="11"/>
        <v>0</v>
      </c>
      <c r="G115" s="76">
        <f t="shared" si="8"/>
        <v>0</v>
      </c>
      <c r="H115" s="77">
        <f t="shared" si="9"/>
        <v>69250</v>
      </c>
      <c r="I115" s="77">
        <f t="shared" si="10"/>
        <v>78750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177.32793614893779</v>
      </c>
      <c r="F116" s="75">
        <f t="shared" si="11"/>
        <v>0</v>
      </c>
      <c r="G116" s="76">
        <f t="shared" si="8"/>
        <v>0</v>
      </c>
      <c r="H116" s="77">
        <f t="shared" si="9"/>
        <v>70250</v>
      </c>
      <c r="I116" s="77">
        <f t="shared" si="10"/>
        <v>79750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172.83886414337218</v>
      </c>
      <c r="F117" s="75">
        <f t="shared" si="11"/>
        <v>0</v>
      </c>
      <c r="G117" s="76">
        <f t="shared" si="8"/>
        <v>0</v>
      </c>
      <c r="H117" s="77">
        <f t="shared" si="9"/>
        <v>71250</v>
      </c>
      <c r="I117" s="77">
        <f t="shared" si="10"/>
        <v>80750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168.46343338299778</v>
      </c>
      <c r="F118" s="75">
        <f t="shared" si="11"/>
        <v>0</v>
      </c>
      <c r="G118" s="76">
        <f t="shared" si="8"/>
        <v>0</v>
      </c>
      <c r="H118" s="77">
        <f t="shared" si="9"/>
        <v>72250</v>
      </c>
      <c r="I118" s="77">
        <f t="shared" si="10"/>
        <v>81750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164.1987670298862</v>
      </c>
      <c r="F119" s="75">
        <f t="shared" si="11"/>
        <v>0</v>
      </c>
      <c r="G119" s="76">
        <f t="shared" si="8"/>
        <v>0</v>
      </c>
      <c r="H119" s="77">
        <f t="shared" si="9"/>
        <v>73250</v>
      </c>
      <c r="I119" s="77">
        <f t="shared" si="10"/>
        <v>82750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160.04206107350961</v>
      </c>
      <c r="F120" s="75">
        <f t="shared" si="11"/>
        <v>0</v>
      </c>
      <c r="G120" s="76">
        <f t="shared" si="8"/>
        <v>0</v>
      </c>
      <c r="H120" s="77">
        <f t="shared" si="9"/>
        <v>74250</v>
      </c>
      <c r="I120" s="77">
        <f t="shared" si="10"/>
        <v>83750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155.99058248710853</v>
      </c>
      <c r="F121" s="75">
        <f t="shared" si="11"/>
        <v>0</v>
      </c>
      <c r="G121" s="76">
        <f t="shared" si="8"/>
        <v>0</v>
      </c>
      <c r="H121" s="77">
        <f t="shared" si="9"/>
        <v>75250</v>
      </c>
      <c r="I121" s="77">
        <f t="shared" si="10"/>
        <v>84750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152.04166743073179</v>
      </c>
      <c r="F122" s="75">
        <f t="shared" si="11"/>
        <v>0</v>
      </c>
      <c r="G122" s="76">
        <f t="shared" si="8"/>
        <v>0</v>
      </c>
      <c r="H122" s="77">
        <f t="shared" si="9"/>
        <v>76250</v>
      </c>
      <c r="I122" s="77">
        <f t="shared" si="10"/>
        <v>85750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148.19271949976638</v>
      </c>
      <c r="F123" s="75">
        <f t="shared" si="11"/>
        <v>0</v>
      </c>
      <c r="G123" s="76">
        <f t="shared" si="8"/>
        <v>0</v>
      </c>
      <c r="H123" s="77">
        <f t="shared" si="9"/>
        <v>77250</v>
      </c>
      <c r="I123" s="77">
        <f t="shared" si="10"/>
        <v>86750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144.44120801780622</v>
      </c>
      <c r="F124" s="75">
        <f t="shared" si="11"/>
        <v>0</v>
      </c>
      <c r="G124" s="76">
        <f t="shared" si="8"/>
        <v>0</v>
      </c>
      <c r="H124" s="77">
        <f t="shared" si="9"/>
        <v>78250</v>
      </c>
      <c r="I124" s="77">
        <f t="shared" si="10"/>
        <v>87750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140.78466637273667</v>
      </c>
      <c r="F125" s="75">
        <f t="shared" si="11"/>
        <v>0</v>
      </c>
      <c r="G125" s="76">
        <f t="shared" si="8"/>
        <v>0</v>
      </c>
      <c r="H125" s="77">
        <f t="shared" si="9"/>
        <v>79250</v>
      </c>
      <c r="I125" s="77">
        <f t="shared" si="10"/>
        <v>88750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137.22069039494184</v>
      </c>
      <c r="F126" s="75">
        <f t="shared" si="11"/>
        <v>0</v>
      </c>
      <c r="G126" s="76">
        <f t="shared" si="8"/>
        <v>0</v>
      </c>
      <c r="H126" s="77">
        <f t="shared" si="9"/>
        <v>80250</v>
      </c>
      <c r="I126" s="77">
        <f t="shared" si="10"/>
        <v>89750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133.74693677656694</v>
      </c>
      <c r="F127" s="75">
        <f t="shared" si="11"/>
        <v>0</v>
      </c>
      <c r="G127" s="76">
        <f t="shared" si="8"/>
        <v>0</v>
      </c>
      <c r="H127" s="77">
        <f t="shared" si="9"/>
        <v>81250</v>
      </c>
      <c r="I127" s="77">
        <f t="shared" si="10"/>
        <v>90750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130.36112153079785</v>
      </c>
      <c r="F128" s="75">
        <f t="shared" si="11"/>
        <v>0</v>
      </c>
      <c r="G128" s="76">
        <f t="shared" si="8"/>
        <v>0</v>
      </c>
      <c r="H128" s="77">
        <f t="shared" si="9"/>
        <v>82250</v>
      </c>
      <c r="I128" s="77">
        <f t="shared" si="10"/>
        <v>91750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127.06101849014365</v>
      </c>
      <c r="F129" s="75">
        <f t="shared" si="11"/>
        <v>0</v>
      </c>
      <c r="G129" s="76">
        <f t="shared" si="8"/>
        <v>0</v>
      </c>
      <c r="H129" s="77">
        <f t="shared" si="9"/>
        <v>83250</v>
      </c>
      <c r="I129" s="77">
        <f t="shared" si="10"/>
        <v>92750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123.84445784273557</v>
      </c>
      <c r="F130" s="75">
        <f t="shared" si="11"/>
        <v>0</v>
      </c>
      <c r="G130" s="76">
        <f t="shared" si="8"/>
        <v>0</v>
      </c>
      <c r="H130" s="77">
        <f t="shared" si="9"/>
        <v>84250</v>
      </c>
      <c r="I130" s="77">
        <f t="shared" si="10"/>
        <v>93750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120.70932470567961</v>
      </c>
      <c r="F131" s="75">
        <f t="shared" si="11"/>
        <v>0</v>
      </c>
      <c r="G131" s="76">
        <f t="shared" si="8"/>
        <v>0</v>
      </c>
      <c r="H131" s="77">
        <f t="shared" si="9"/>
        <v>85250</v>
      </c>
      <c r="I131" s="77">
        <f t="shared" si="10"/>
        <v>94750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117.65355773452467</v>
      </c>
      <c r="F132" s="75">
        <f t="shared" si="11"/>
        <v>0</v>
      </c>
      <c r="G132" s="76">
        <f t="shared" si="8"/>
        <v>0</v>
      </c>
      <c r="H132" s="77">
        <f t="shared" si="9"/>
        <v>86250</v>
      </c>
      <c r="I132" s="77">
        <f t="shared" si="10"/>
        <v>95750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114.67514776793227</v>
      </c>
      <c r="F133" s="75">
        <f t="shared" si="11"/>
        <v>0</v>
      </c>
      <c r="G133" s="76">
        <f t="shared" si="8"/>
        <v>0</v>
      </c>
      <c r="H133" s="77">
        <f t="shared" si="9"/>
        <v>87250</v>
      </c>
      <c r="I133" s="77">
        <f t="shared" si="10"/>
        <v>96750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111.77213650665668</v>
      </c>
      <c r="F134" s="75">
        <f t="shared" si="11"/>
        <v>0</v>
      </c>
      <c r="G134" s="76">
        <f t="shared" si="8"/>
        <v>0</v>
      </c>
      <c r="H134" s="77">
        <f t="shared" si="9"/>
        <v>88250</v>
      </c>
      <c r="I134" s="77">
        <f t="shared" si="10"/>
        <v>97750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108.94261522596643</v>
      </c>
      <c r="F135" s="75">
        <f t="shared" si="11"/>
        <v>0</v>
      </c>
      <c r="G135" s="76">
        <f t="shared" si="8"/>
        <v>0</v>
      </c>
      <c r="H135" s="77">
        <f t="shared" si="9"/>
        <v>89250</v>
      </c>
      <c r="I135" s="77">
        <f t="shared" si="10"/>
        <v>98750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106.18472352066152</v>
      </c>
      <c r="F136" s="75">
        <f t="shared" si="11"/>
        <v>0</v>
      </c>
      <c r="G136" s="76">
        <f t="shared" si="8"/>
        <v>0</v>
      </c>
      <c r="H136" s="77">
        <f t="shared" si="9"/>
        <v>90250</v>
      </c>
      <c r="I136" s="77">
        <f t="shared" si="10"/>
        <v>99750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103.49664808185997</v>
      </c>
      <c r="F137" s="75">
        <f t="shared" si="11"/>
        <v>0</v>
      </c>
      <c r="G137" s="76">
        <f t="shared" si="8"/>
        <v>0</v>
      </c>
      <c r="H137" s="77">
        <f t="shared" si="9"/>
        <v>91250</v>
      </c>
      <c r="I137" s="77">
        <f t="shared" si="10"/>
        <v>100750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100.8766215047507</v>
      </c>
      <c r="F138" s="75">
        <f t="shared" si="11"/>
        <v>0</v>
      </c>
      <c r="G138" s="76">
        <f t="shared" si="8"/>
        <v>0</v>
      </c>
      <c r="H138" s="77">
        <f t="shared" si="9"/>
        <v>92250</v>
      </c>
      <c r="I138" s="77">
        <f t="shared" si="10"/>
        <v>101750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98.322921126527874</v>
      </c>
      <c r="F139" s="75">
        <f t="shared" si="11"/>
        <v>0</v>
      </c>
      <c r="G139" s="76">
        <f t="shared" si="8"/>
        <v>0</v>
      </c>
      <c r="H139" s="77">
        <f t="shared" si="9"/>
        <v>93250</v>
      </c>
      <c r="I139" s="77">
        <f t="shared" si="10"/>
        <v>102750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95.833867893743232</v>
      </c>
      <c r="F140" s="75">
        <f t="shared" si="11"/>
        <v>0</v>
      </c>
      <c r="G140" s="76">
        <f t="shared" si="8"/>
        <v>0</v>
      </c>
      <c r="H140" s="77">
        <f t="shared" si="9"/>
        <v>94250</v>
      </c>
      <c r="I140" s="77">
        <f t="shared" si="10"/>
        <v>103750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93.407825258331584</v>
      </c>
      <c r="F141" s="75">
        <f t="shared" si="11"/>
        <v>0</v>
      </c>
      <c r="G141" s="76">
        <f t="shared" si="8"/>
        <v>0</v>
      </c>
      <c r="H141" s="77">
        <f t="shared" si="9"/>
        <v>95250</v>
      </c>
      <c r="I141" s="77">
        <f t="shared" si="10"/>
        <v>104750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91.043198101583087</v>
      </c>
      <c r="F142" s="75">
        <f t="shared" si="11"/>
        <v>0</v>
      </c>
      <c r="G142" s="76">
        <f t="shared" si="8"/>
        <v>0</v>
      </c>
      <c r="H142" s="77">
        <f t="shared" si="9"/>
        <v>96250</v>
      </c>
      <c r="I142" s="77">
        <f t="shared" si="10"/>
        <v>105750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88.738431685355735</v>
      </c>
      <c r="F143" s="75">
        <f t="shared" si="11"/>
        <v>0</v>
      </c>
      <c r="G143" s="76">
        <f t="shared" si="8"/>
        <v>0</v>
      </c>
      <c r="H143" s="77">
        <f t="shared" si="9"/>
        <v>97250</v>
      </c>
      <c r="I143" s="77">
        <f t="shared" si="10"/>
        <v>106750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86.492010629837665</v>
      </c>
      <c r="F144" s="75">
        <f t="shared" si="11"/>
        <v>0</v>
      </c>
      <c r="G144" s="76">
        <f t="shared" si="8"/>
        <v>0</v>
      </c>
      <c r="H144" s="77">
        <f t="shared" si="9"/>
        <v>98250</v>
      </c>
      <c r="I144" s="77">
        <f t="shared" si="10"/>
        <v>107750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84.302457917187908</v>
      </c>
      <c r="F145" s="75">
        <f t="shared" si="11"/>
        <v>0</v>
      </c>
      <c r="G145" s="76">
        <f t="shared" si="8"/>
        <v>0</v>
      </c>
      <c r="H145" s="77">
        <f t="shared" si="9"/>
        <v>99250</v>
      </c>
      <c r="I145" s="77">
        <f t="shared" si="10"/>
        <v>108750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82.168333920399448</v>
      </c>
      <c r="F146" s="75">
        <f t="shared" si="11"/>
        <v>0</v>
      </c>
      <c r="G146" s="76">
        <f t="shared" si="8"/>
        <v>0</v>
      </c>
      <c r="H146" s="77">
        <f t="shared" si="9"/>
        <v>100250</v>
      </c>
      <c r="I146" s="77">
        <f t="shared" si="10"/>
        <v>109750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80.088235456747171</v>
      </c>
      <c r="F147" s="75">
        <f t="shared" si="11"/>
        <v>0</v>
      </c>
      <c r="G147" s="76">
        <f t="shared" si="8"/>
        <v>0</v>
      </c>
      <c r="H147" s="77">
        <f t="shared" si="9"/>
        <v>101250</v>
      </c>
      <c r="I147" s="77">
        <f t="shared" si="10"/>
        <v>110750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78.060794865197792</v>
      </c>
      <c r="F148" s="75">
        <f t="shared" si="11"/>
        <v>0</v>
      </c>
      <c r="G148" s="76">
        <f t="shared" si="8"/>
        <v>0</v>
      </c>
      <c r="H148" s="77">
        <f t="shared" si="9"/>
        <v>102250</v>
      </c>
      <c r="I148" s="77">
        <f t="shared" si="10"/>
        <v>111750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76.084679107175063</v>
      </c>
      <c r="F149" s="75">
        <f t="shared" si="11"/>
        <v>0</v>
      </c>
      <c r="G149" s="76">
        <f t="shared" si="8"/>
        <v>0</v>
      </c>
      <c r="H149" s="77">
        <f t="shared" si="9"/>
        <v>103250</v>
      </c>
      <c r="I149" s="77">
        <f t="shared" si="10"/>
        <v>112750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74.158588890089376</v>
      </c>
      <c r="F150" s="75">
        <f t="shared" si="11"/>
        <v>0</v>
      </c>
      <c r="G150" s="76">
        <f t="shared" si="8"/>
        <v>0</v>
      </c>
      <c r="H150" s="77">
        <f t="shared" si="9"/>
        <v>104250</v>
      </c>
      <c r="I150" s="77">
        <f t="shared" si="10"/>
        <v>113750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72.281257813055092</v>
      </c>
      <c r="F151" s="75">
        <f t="shared" si="11"/>
        <v>0</v>
      </c>
      <c r="G151" s="76">
        <f t="shared" si="8"/>
        <v>0</v>
      </c>
      <c r="H151" s="77">
        <f t="shared" si="9"/>
        <v>105250</v>
      </c>
      <c r="I151" s="77">
        <f t="shared" si="10"/>
        <v>114750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70.451451534234309</v>
      </c>
      <c r="F152" s="75">
        <f t="shared" si="11"/>
        <v>0</v>
      </c>
      <c r="G152" s="76">
        <f t="shared" si="8"/>
        <v>0</v>
      </c>
      <c r="H152" s="77">
        <f t="shared" si="9"/>
        <v>106250</v>
      </c>
      <c r="I152" s="77">
        <f t="shared" si="10"/>
        <v>115750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68.667966959259246</v>
      </c>
      <c r="F153" s="75">
        <f t="shared" si="11"/>
        <v>0</v>
      </c>
      <c r="G153" s="76">
        <f t="shared" si="8"/>
        <v>0</v>
      </c>
      <c r="H153" s="77">
        <f t="shared" si="9"/>
        <v>107250</v>
      </c>
      <c r="I153" s="77">
        <f t="shared" si="10"/>
        <v>116750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66.929631450199821</v>
      </c>
      <c r="F154" s="75">
        <f t="shared" si="11"/>
        <v>0</v>
      </c>
      <c r="G154" s="76">
        <f t="shared" si="8"/>
        <v>0</v>
      </c>
      <c r="H154" s="77">
        <f t="shared" si="9"/>
        <v>108250</v>
      </c>
      <c r="I154" s="77">
        <f t="shared" si="10"/>
        <v>117750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65.235302054556442</v>
      </c>
      <c r="F155" s="75">
        <f t="shared" si="11"/>
        <v>0</v>
      </c>
      <c r="G155" s="76">
        <f t="shared" si="8"/>
        <v>0</v>
      </c>
      <c r="H155" s="77">
        <f t="shared" si="9"/>
        <v>109250</v>
      </c>
      <c r="I155" s="77">
        <f t="shared" si="10"/>
        <v>118750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63.583864753770591</v>
      </c>
      <c r="F156" s="75">
        <f t="shared" si="11"/>
        <v>0</v>
      </c>
      <c r="G156" s="76">
        <f t="shared" si="8"/>
        <v>0</v>
      </c>
      <c r="H156" s="77">
        <f t="shared" si="9"/>
        <v>110250</v>
      </c>
      <c r="I156" s="77">
        <f t="shared" si="10"/>
        <v>119750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61.974233730759721</v>
      </c>
      <c r="F157" s="75">
        <f t="shared" si="11"/>
        <v>0</v>
      </c>
      <c r="G157" s="76">
        <f t="shared" si="8"/>
        <v>0</v>
      </c>
      <c r="H157" s="77">
        <f t="shared" si="9"/>
        <v>111250</v>
      </c>
      <c r="I157" s="77">
        <f t="shared" si="10"/>
        <v>120750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60.40535065599439</v>
      </c>
      <c r="F158" s="75">
        <f t="shared" si="11"/>
        <v>0</v>
      </c>
      <c r="G158" s="76">
        <f t="shared" si="8"/>
        <v>0</v>
      </c>
      <c r="H158" s="77">
        <f t="shared" si="9"/>
        <v>112250</v>
      </c>
      <c r="I158" s="77">
        <f t="shared" si="10"/>
        <v>121750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58.876183991648546</v>
      </c>
      <c r="F159" s="75">
        <f t="shared" si="11"/>
        <v>0</v>
      </c>
      <c r="G159" s="76">
        <f t="shared" si="8"/>
        <v>0</v>
      </c>
      <c r="H159" s="77">
        <f t="shared" si="9"/>
        <v>113250</v>
      </c>
      <c r="I159" s="77">
        <f t="shared" si="10"/>
        <v>122750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57.385728313365263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</v>
      </c>
      <c r="H160" s="77">
        <f t="shared" ref="H160:H167" si="15">A160-$C$6/2</f>
        <v>114250</v>
      </c>
      <c r="I160" s="77">
        <f t="shared" ref="I160:I167" si="16">A160+$C$6/2</f>
        <v>123750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55.933003649191889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</v>
      </c>
      <c r="H161" s="77">
        <f t="shared" si="15"/>
        <v>115250</v>
      </c>
      <c r="I161" s="77">
        <f t="shared" si="16"/>
        <v>124750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54.517054835250363</v>
      </c>
      <c r="F162" s="75">
        <f t="shared" si="17"/>
        <v>0</v>
      </c>
      <c r="G162" s="76">
        <f t="shared" si="14"/>
        <v>0</v>
      </c>
      <c r="H162" s="77">
        <f t="shared" si="15"/>
        <v>116250</v>
      </c>
      <c r="I162" s="77">
        <f t="shared" si="16"/>
        <v>125750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53.136950887718605</v>
      </c>
      <c r="F163" s="75">
        <f t="shared" si="17"/>
        <v>0</v>
      </c>
      <c r="G163" s="76">
        <f t="shared" si="14"/>
        <v>0</v>
      </c>
      <c r="H163" s="77">
        <f t="shared" si="15"/>
        <v>117250</v>
      </c>
      <c r="I163" s="77">
        <f t="shared" si="16"/>
        <v>126750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51.791784390710312</v>
      </c>
      <c r="F164" s="75">
        <f t="shared" si="17"/>
        <v>0</v>
      </c>
      <c r="G164" s="76">
        <f t="shared" si="14"/>
        <v>0</v>
      </c>
      <c r="H164" s="77">
        <f t="shared" si="15"/>
        <v>118250</v>
      </c>
      <c r="I164" s="77">
        <f t="shared" si="16"/>
        <v>127750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50.480670899650704</v>
      </c>
      <c r="F165" s="75">
        <f t="shared" si="17"/>
        <v>0</v>
      </c>
      <c r="G165" s="76">
        <f t="shared" si="14"/>
        <v>0</v>
      </c>
      <c r="H165" s="77">
        <f t="shared" si="15"/>
        <v>119250</v>
      </c>
      <c r="I165" s="77">
        <f t="shared" si="16"/>
        <v>128750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49.202748359755674</v>
      </c>
      <c r="F166" s="75">
        <f t="shared" si="17"/>
        <v>0</v>
      </c>
      <c r="G166" s="76">
        <f t="shared" si="14"/>
        <v>0</v>
      </c>
      <c r="H166" s="77">
        <f t="shared" si="15"/>
        <v>120250</v>
      </c>
      <c r="I166" s="77">
        <f t="shared" si="16"/>
        <v>129750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47.9571765392324</v>
      </c>
      <c r="F167" s="84">
        <f t="shared" si="17"/>
        <v>0</v>
      </c>
      <c r="G167" s="85">
        <f t="shared" si="14"/>
        <v>0</v>
      </c>
      <c r="H167" s="86">
        <f t="shared" si="15"/>
        <v>121250</v>
      </c>
      <c r="I167" s="86">
        <f t="shared" si="16"/>
        <v>130750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Overview</vt:lpstr>
      <vt:lpstr>12-11-1993</vt:lpstr>
      <vt:lpstr>27-4-1994</vt:lpstr>
      <vt:lpstr>2-11-1994</vt:lpstr>
      <vt:lpstr>3-11-1994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2012-12-19T13:03:55Z</dcterms:modified>
</cp:coreProperties>
</file>